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11845A4A-8814-4072-B7C8-AC173996A2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YUDANTE OP. BIOGA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'AYUDANTE OP. BIOGAS'!$A$6:$AG$46</definedName>
    <definedName name="_xlnm.Print_Area" localSheetId="0">'AYUDANTE OP. BIOGAS'!$A$1:$AC$68</definedName>
    <definedName name="DECISION">[1]PELIGROS!$D$2:$D$3</definedName>
    <definedName name="_xlnm.Print_Titles" localSheetId="0">'AYUDANTE OP. BIOGAS'!$1:$6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1" l="1"/>
  <c r="AB20" i="1" s="1"/>
  <c r="AC20" i="1" s="1"/>
  <c r="L20" i="1"/>
  <c r="N20" i="1" s="1"/>
  <c r="O20" i="1" s="1"/>
  <c r="Z42" i="1" l="1"/>
  <c r="AB42" i="1" s="1"/>
  <c r="AC42" i="1" s="1"/>
  <c r="L42" i="1"/>
  <c r="N42" i="1" s="1"/>
  <c r="O42" i="1" s="1"/>
  <c r="Z41" i="1"/>
  <c r="AB41" i="1" s="1"/>
  <c r="AC41" i="1" s="1"/>
  <c r="L41" i="1"/>
  <c r="N41" i="1" s="1"/>
  <c r="O41" i="1" s="1"/>
  <c r="Z46" i="1"/>
  <c r="AB46" i="1" s="1"/>
  <c r="AC46" i="1" s="1"/>
  <c r="L46" i="1"/>
  <c r="N46" i="1" s="1"/>
  <c r="O46" i="1" s="1"/>
  <c r="Z45" i="1"/>
  <c r="AB45" i="1" s="1"/>
  <c r="AC45" i="1" s="1"/>
  <c r="L45" i="1"/>
  <c r="N45" i="1" s="1"/>
  <c r="O45" i="1" s="1"/>
  <c r="Z44" i="1"/>
  <c r="AB44" i="1" s="1"/>
  <c r="AC44" i="1" s="1"/>
  <c r="L44" i="1"/>
  <c r="N44" i="1" s="1"/>
  <c r="O44" i="1" s="1"/>
  <c r="D46" i="1"/>
  <c r="C46" i="1"/>
  <c r="D45" i="1"/>
  <c r="C45" i="1"/>
  <c r="D44" i="1"/>
  <c r="C44" i="1"/>
  <c r="Z38" i="1"/>
  <c r="AB38" i="1" s="1"/>
  <c r="AC38" i="1" s="1"/>
  <c r="L38" i="1"/>
  <c r="N38" i="1" s="1"/>
  <c r="O38" i="1" s="1"/>
  <c r="Z27" i="1"/>
  <c r="AB27" i="1" s="1"/>
  <c r="AC27" i="1" s="1"/>
  <c r="L27" i="1"/>
  <c r="N27" i="1" s="1"/>
  <c r="O27" i="1" s="1"/>
  <c r="Z17" i="1"/>
  <c r="AB17" i="1" s="1"/>
  <c r="AC17" i="1" s="1"/>
  <c r="L17" i="1"/>
  <c r="N17" i="1" s="1"/>
  <c r="O17" i="1" s="1"/>
  <c r="Z39" i="1" l="1"/>
  <c r="AB39" i="1" s="1"/>
  <c r="L39" i="1"/>
  <c r="N39" i="1" s="1"/>
  <c r="O39" i="1" s="1"/>
  <c r="AC28" i="1"/>
  <c r="Z28" i="1"/>
  <c r="L28" i="1"/>
  <c r="N28" i="1" s="1"/>
  <c r="O28" i="1" s="1"/>
  <c r="Z18" i="1"/>
  <c r="L18" i="1"/>
  <c r="Z43" i="1" l="1"/>
  <c r="AB43" i="1" s="1"/>
  <c r="AC43" i="1" s="1"/>
  <c r="L43" i="1"/>
  <c r="N43" i="1" s="1"/>
  <c r="O43" i="1" s="1"/>
  <c r="C8" i="1" l="1"/>
  <c r="D8" i="1"/>
  <c r="C9" i="1"/>
  <c r="D9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9" i="1"/>
  <c r="D19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9" i="1"/>
  <c r="D29" i="1"/>
  <c r="C30" i="1"/>
  <c r="D30" i="1"/>
  <c r="C31" i="1"/>
  <c r="D31" i="1"/>
  <c r="C33" i="1"/>
  <c r="D33" i="1"/>
  <c r="C35" i="1"/>
  <c r="D35" i="1"/>
  <c r="C36" i="1"/>
  <c r="D36" i="1"/>
  <c r="C37" i="1"/>
  <c r="D37" i="1"/>
  <c r="C38" i="1"/>
  <c r="D38" i="1"/>
  <c r="C40" i="1"/>
  <c r="D40" i="1"/>
  <c r="D7" i="1" l="1"/>
  <c r="C7" i="1"/>
  <c r="L8" i="1" l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9" i="1"/>
  <c r="N19" i="1" s="1"/>
  <c r="O19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5" i="1"/>
  <c r="N35" i="1" s="1"/>
  <c r="O35" i="1" s="1"/>
  <c r="L36" i="1"/>
  <c r="N36" i="1" s="1"/>
  <c r="O36" i="1" s="1"/>
  <c r="L37" i="1"/>
  <c r="N37" i="1" s="1"/>
  <c r="O37" i="1" s="1"/>
  <c r="L40" i="1"/>
  <c r="N40" i="1" s="1"/>
  <c r="O40" i="1" s="1"/>
  <c r="Z8" i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AC18" i="1"/>
  <c r="Z19" i="1"/>
  <c r="AB19" i="1" s="1"/>
  <c r="AC19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5" i="1"/>
  <c r="AB35" i="1" s="1"/>
  <c r="AC35" i="1" s="1"/>
  <c r="Z36" i="1"/>
  <c r="AB36" i="1" s="1"/>
  <c r="AC36" i="1" s="1"/>
  <c r="Z37" i="1"/>
  <c r="AB37" i="1" s="1"/>
  <c r="AC37" i="1" s="1"/>
  <c r="Z40" i="1"/>
  <c r="AB40" i="1" s="1"/>
  <c r="AC40" i="1" s="1"/>
  <c r="Z7" i="1" l="1"/>
  <c r="AB7" i="1" s="1"/>
  <c r="AC7" i="1" l="1"/>
  <c r="L7" i="1" l="1"/>
  <c r="N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<sst xmlns="http://schemas.openxmlformats.org/spreadsheetml/2006/main" count="493" uniqueCount="176">
  <si>
    <t>CÓDIGO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</si>
  <si>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</si>
  <si>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</si>
  <si>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</si>
  <si>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</si>
  <si>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</si>
  <si>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</si>
  <si>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</si>
  <si>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</si>
  <si>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</si>
  <si>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</si>
  <si>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</si>
  <si>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</si>
  <si>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</si>
  <si>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</si>
  <si>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</si>
  <si>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</si>
  <si>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</si>
  <si>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</si>
  <si>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</si>
  <si>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Limpieza del área de biogas</t>
  </si>
  <si>
    <t>Colocación de rejillas a las zanjas</t>
  </si>
  <si>
    <t>Sistema y estacciones de aislamiento y bloqueo</t>
  </si>
  <si>
    <t>MEDIDAS DE CONTROL DEL RIESGO / PROGRAMA DE SST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</si>
  <si>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</si>
  <si>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</si>
  <si>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</si>
  <si>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</si>
  <si>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</si>
  <si>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</si>
  <si>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</si>
  <si>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</si>
  <si>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</si>
  <si>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</si>
  <si>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</si>
  <si>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</si>
  <si>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</si>
  <si>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</si>
  <si>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</si>
  <si>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</si>
  <si>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</si>
  <si>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</si>
  <si>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</si>
  <si>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</si>
  <si>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</si>
  <si>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</si>
  <si>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</si>
  <si>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</si>
  <si>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</si>
  <si>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</si>
  <si>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</si>
  <si>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</si>
  <si>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</si>
  <si>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</si>
  <si>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</si>
  <si>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</si>
  <si>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</si>
  <si>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</si>
  <si>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</si>
  <si>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</si>
  <si>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</si>
  <si>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</si>
  <si>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</si>
  <si>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</si>
  <si>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</si>
  <si>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-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</si>
  <si>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</si>
  <si>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</si>
  <si>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</si>
  <si>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</si>
  <si>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</si>
  <si>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</si>
  <si>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</si>
  <si>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</si>
  <si>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</si>
  <si>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</si>
  <si>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</si>
  <si>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</si>
  <si>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</si>
  <si>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</si>
  <si>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</si>
  <si>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</si>
  <si>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</si>
  <si>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</si>
  <si>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</si>
  <si>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</si>
  <si>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</si>
  <si>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</si>
  <si>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</si>
  <si>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</si>
  <si>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</si>
  <si>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</si>
  <si>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</si>
  <si>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</si>
  <si>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</si>
  <si>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</si>
  <si>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LOCATIVO</t>
  </si>
  <si>
    <t>FÍSICO</t>
  </si>
  <si>
    <t>QUÍMICO</t>
  </si>
  <si>
    <t>ELÉCTRICO</t>
  </si>
  <si>
    <t>BIOLÓGICO</t>
  </si>
  <si>
    <t>ERGONÓMICO</t>
  </si>
  <si>
    <t>SO</t>
  </si>
  <si>
    <t>MECÁNICO</t>
  </si>
  <si>
    <t>NR</t>
  </si>
  <si>
    <t>NIVEL DE PROBABILIDAD X SEVERIDAD</t>
  </si>
  <si>
    <t>NIVEL DE PROBABILIDAD X
INDICE DE SEVERIDAD</t>
  </si>
  <si>
    <t>MATRIZ DE IDENTIFICACIÓN DE PELIGROS, EVALUACIÓN DE RIESGOS Y CONTROL EN INDUSTRIAS DEL SHANUSI</t>
  </si>
  <si>
    <t>INDUSTRIAS DEL SHANUSI</t>
  </si>
  <si>
    <t>Lagunas facultativas</t>
  </si>
  <si>
    <t>Caidas a la laguna, contacto con efluentes, ahogamiento</t>
  </si>
  <si>
    <t>SERVICIOS INDUSTRIALES</t>
  </si>
  <si>
    <t>Gabinete contra incendios, extintores.</t>
  </si>
  <si>
    <t>Pararrayos</t>
  </si>
  <si>
    <t>Horario de trabajo nocturno</t>
  </si>
  <si>
    <t>Sueño, perdida de la concentración, desvelos, fatiga</t>
  </si>
  <si>
    <t>IMPORTANTE</t>
  </si>
  <si>
    <t>MODERADO</t>
  </si>
  <si>
    <t>Gerencia Industrial
Nelson Lescano Leon
(Jefe Industrial)</t>
  </si>
  <si>
    <t>V:00</t>
  </si>
  <si>
    <t>Luminarias viales</t>
  </si>
  <si>
    <t>Manipulación de sustancias químicas</t>
  </si>
  <si>
    <t>Derrame de sustancias químicas</t>
  </si>
  <si>
    <t>Contacto con sustancias químicas, daño a los ojos, piel, tejido, vías respiratorias, muerte.</t>
  </si>
  <si>
    <t>Ducha y lava ojos de emergencia, Kit antidrrame.</t>
  </si>
  <si>
    <t>VERSIÓN</t>
  </si>
  <si>
    <t>Revisado por:</t>
  </si>
  <si>
    <t>Aprobado por:</t>
  </si>
  <si>
    <t>CSST
Jorge Luis Córdova Orozco
(Presidente de CSST)</t>
  </si>
  <si>
    <t>Jefatura SST
Katia Luz Romero Gomez
(Coordinador SST)</t>
  </si>
  <si>
    <t xml:space="preserve"> Plan de Vigilancia Prevención y Control COVID-19.
Capacitación sobre prevención y factores de riesgo de COVID-19.
Infografía de limpieza en equipos y ambientes de trabajo, señalización COVID-19.</t>
  </si>
  <si>
    <t>Polo manga larga con cinta reflectiva, pantalón jean,  casco de seguridad, zapatos de seguridad.</t>
  </si>
  <si>
    <t>Polo manga larga con cinta reflectiva, pantalón jean.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</si>
  <si>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</si>
  <si>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 xml:space="preserve">  Capacitación de uso correcto y cuidado de EPP, Capacitación de Herramientas Manuales y de Poder, Capacitación de IPERC, PETS, Mapa de Riesgos, Capacitación del RISST, Supervisión constante, Orden y Limpieza Periódica.</t>
  </si>
  <si>
    <t xml:space="preserve">  Capacitación de uso correcto y cuidado de EPP, Capacitación de IPERC,Capacitación de Plan de Emergencia, Capacitación del RISST, Capacitación de uso de salvavidas, Supervisión constante, señalización con letreros de seguridad ( Peligro, Caida a distinto nivel), delimitación de zona, Uso de aro salvavidas y chaleco salvavidas.</t>
  </si>
  <si>
    <t xml:space="preserve">  Capacitación de uso correcto y cuidado de EPP, Capacitación de Herramientas Manuales y de Poder, Capacitación de IPERC, Capacitación en manipulación y almacenamiento de sustancias quimicas peligrosas, Capacitación Plan de Emergencia,  Mapa de Riesgos, Capacitación del RISST, Supervisión constante, Orden y Limpieza Periódica, señalización con letreros de seguridad, monitoreo ocupacional, EMOS, plan de emergencia, Hojas MSDS.</t>
  </si>
  <si>
    <t xml:space="preserve">  Capacitación de uso correcto y cuidado de EPP, Capacitación de Herramientas Manuales y de Poder, Capacitación de IPERC, PETS, Mapa de Riesgos, Capacitación del RISST, Supervisión constante.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</si>
  <si>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</si>
  <si>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Plan de emergencia, Conformación de la brigada de emergencia. Simulacros de emergencia, capacitación a la brigada de emergencias.</t>
  </si>
  <si>
    <t xml:space="preserve">Polo manga larga con cinta reflectiva, Casco de seguridad, Lentes de seguridad, Guantes de nitrilo, Zapatos de Seguridad, respirador, mandil o traje A40. </t>
  </si>
  <si>
    <t xml:space="preserve">Polo manga larga con cinta reflectiva, Casco de seguridad, Lentes de seguridad, Guantes de nitrilo, Zapatos de Seguridad, careta facial, respirador, mandil o traje A40. </t>
  </si>
  <si>
    <t>Polo manga larga con cinta reflectiva, pantalón jean,  guantes de seguridad,   casco de seguridad, zapatos de seguridad, lentes de seguridad.</t>
  </si>
  <si>
    <t>Polo manga larga con cinta reflectiva, pantalón jean,  guantes de seguridad,   casco de seguridad, zapatos de seguridad.</t>
  </si>
  <si>
    <t xml:space="preserve">  Capacitación de uso correcto y cuidado de EPP,  Capacitación de IPERC, Capacitación de radiación solar, uso de bloqueador solar</t>
  </si>
  <si>
    <t>Polo manga larga con cinta reflectiva, pantalón jean, casco de seguridad.</t>
  </si>
  <si>
    <t xml:space="preserve">  Capacitación de uso correcto y cuidado de EPP, Capacitación de IPERC, Capacitación del RISST, Supervisión constante, Orden y Limpieza Periódica, EMOS.</t>
  </si>
  <si>
    <t>Luminarias</t>
  </si>
  <si>
    <t xml:space="preserve">  Capacitación de uso correcto y cuidado de EPP, Capacitación de IPERC, </t>
  </si>
  <si>
    <t>Capacitación de IPERC, pausas activas.</t>
  </si>
  <si>
    <t>casco de seguridad, zapatos de seguridad.</t>
  </si>
  <si>
    <t>guantes de seguridad,   casco de seguridad, zapatos de seguridad.</t>
  </si>
  <si>
    <t xml:space="preserve">  Capacitación de uso correcto y cuidado de EPP, Capacitación de IPERC, Capacitación de bloqueo y etiquetado.</t>
  </si>
  <si>
    <t>Respirador media cara con filtros</t>
  </si>
  <si>
    <t xml:space="preserve">  Capacitación de uso correcto y cuidado de EPP, Capacitación de IPERC, Supervisión constante, Orden y Limpieza Periódica.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</si>
  <si>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</si>
  <si>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</si>
  <si>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Polo manga larga con cinta reflectiva, pantalón jean, guantes de seguridad, zapatos de seguridad.</t>
  </si>
  <si>
    <t>Polo manga larga con cinta reflectiva, pantalón jean, zapatos de seguridad, casco de seguridad.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</si>
  <si>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</si>
  <si>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</si>
  <si>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</si>
  <si>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</si>
  <si>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</si>
  <si>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</si>
  <si>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</si>
  <si>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</si>
  <si>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</si>
  <si>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* Evaluar cambio de puesto de trabajo.</t>
  </si>
  <si>
    <t>AYUDANTE DE OPERADOR DE BIOGAS</t>
  </si>
  <si>
    <t>IP-SST-IDS-016</t>
  </si>
  <si>
    <t>Apoyo en el control del proceso de Biogas</t>
  </si>
  <si>
    <t>Apoyo en controlar operación de tratamiento de efluente.</t>
  </si>
  <si>
    <t>Fosa de sedimentación</t>
  </si>
  <si>
    <t>Caidas a la fosa de sedimentación, contacto con efluentes, lodos, ahogamiento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</si>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</sst>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8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Arial"/>
      <family val="2"/>
    </font>
    <font>
      <b/>
      <sz val="22"/>
      <color theme="1"/>
      <name val="Arial Narrow"/>
      <family val="2"/>
    </font>
    <font>
      <b/>
      <sz val="2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2" fontId="14" fillId="8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4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12" borderId="12" xfId="0" applyFont="1" applyFill="1" applyBorder="1" applyAlignment="1">
      <alignment vertical="center"/>
    </xf>
    <xf numFmtId="0" fontId="19" fillId="0" borderId="0" xfId="0" applyFont="1" applyAlignment="1">
      <alignment wrapText="1"/>
    </xf>
    <xf numFmtId="0" fontId="20" fillId="2" borderId="0" xfId="0" applyFont="1" applyFill="1" applyAlignment="1">
      <alignment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17" fontId="19" fillId="0" borderId="0" xfId="0" applyNumberFormat="1" applyFont="1" applyAlignment="1">
      <alignment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24" fillId="9" borderId="3" xfId="0" applyFont="1" applyFill="1" applyBorder="1" applyAlignment="1">
      <alignment horizontal="center" vertical="center" textRotation="90" wrapText="1"/>
    </xf>
    <xf numFmtId="0" fontId="11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textRotation="90" wrapText="1"/>
    </xf>
    <xf numFmtId="0" fontId="10" fillId="12" borderId="6" xfId="0" applyFont="1" applyFill="1" applyBorder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textRotation="90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textRotation="90" wrapText="1"/>
    </xf>
    <xf numFmtId="0" fontId="11" fillId="9" borderId="11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0" fillId="9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0" fontId="20" fillId="10" borderId="12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textRotation="90" wrapText="1"/>
    </xf>
    <xf numFmtId="0" fontId="10" fillId="9" borderId="1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64</xdr:row>
      <xdr:rowOff>378884</xdr:rowOff>
    </xdr:from>
    <xdr:to>
      <xdr:col>11</xdr:col>
      <xdr:colOff>336550</xdr:colOff>
      <xdr:row>64</xdr:row>
      <xdr:rowOff>1442509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2683" y="120605551"/>
          <a:ext cx="4013200" cy="1063625"/>
        </a:xfrm>
        <a:prstGeom prst="rect">
          <a:avLst/>
        </a:prstGeom>
      </xdr:spPr>
    </xdr:pic>
    <xdr:clientData/>
  </xdr:twoCellAnchor>
  <xdr:twoCellAnchor editAs="oneCell">
    <xdr:from>
      <xdr:col>15</xdr:col>
      <xdr:colOff>2624667</xdr:colOff>
      <xdr:row>64</xdr:row>
      <xdr:rowOff>95250</xdr:rowOff>
    </xdr:from>
    <xdr:to>
      <xdr:col>15</xdr:col>
      <xdr:colOff>4815417</xdr:colOff>
      <xdr:row>64</xdr:row>
      <xdr:rowOff>1520003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0" y="120321917"/>
          <a:ext cx="2190750" cy="1424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1111250</xdr:colOff>
      <xdr:row>0</xdr:row>
      <xdr:rowOff>69850</xdr:rowOff>
    </xdr:from>
    <xdr:ext cx="1314450" cy="530947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111250" y="6985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19</xdr:col>
      <xdr:colOff>1121834</xdr:colOff>
      <xdr:row>64</xdr:row>
      <xdr:rowOff>169334</xdr:rowOff>
    </xdr:from>
    <xdr:to>
      <xdr:col>19</xdr:col>
      <xdr:colOff>4257390</xdr:colOff>
      <xdr:row>64</xdr:row>
      <xdr:rowOff>1693333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69667" y="120396001"/>
          <a:ext cx="3135556" cy="1523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</sheetData>
      <sheetData sheetId="4" refreshError="1"/>
      <sheetData sheetId="5">
        <row r="2">
          <cell r="D2" t="str">
            <v xml:space="preserve">Código: </v>
          </cell>
        </row>
        <row r="3">
          <cell r="D3" t="str">
            <v>Versión: 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"/>
  <sheetViews>
    <sheetView showGridLines="0" tabSelected="1" topLeftCell="C46" zoomScale="25" zoomScaleNormal="25" zoomScaleSheetLayoutView="27" workbookViewId="0">
      <selection activeCell="U67" sqref="U67:W67"/>
    </sheetView>
  </sheetViews>
  <sheetFormatPr baseColWidth="10" defaultColWidth="11.453125" defaultRowHeight="14.5" x14ac:dyDescent="0.35"/>
  <cols>
    <col min="1" max="1" width="22.81640625" style="5" customWidth="1"/>
    <col min="2" max="2" width="31.26953125" style="1" bestFit="1" customWidth="1"/>
    <col min="3" max="3" width="25.7265625" style="1" customWidth="1"/>
    <col min="4" max="4" width="47.1796875" style="1" customWidth="1"/>
    <col min="5" max="5" width="20.81640625" style="4" customWidth="1"/>
    <col min="6" max="6" width="7.7265625" style="4" customWidth="1"/>
    <col min="7" max="7" width="15.1796875" style="4" customWidth="1"/>
    <col min="8" max="13" width="7.7265625" style="4" customWidth="1"/>
    <col min="14" max="14" width="7.7265625" style="1" customWidth="1"/>
    <col min="15" max="15" width="29.54296875" style="1" customWidth="1"/>
    <col min="16" max="16" width="103.1796875" style="1" customWidth="1"/>
    <col min="17" max="18" width="9.26953125" style="1" customWidth="1"/>
    <col min="19" max="19" width="18.7265625" style="1" customWidth="1"/>
    <col min="20" max="20" width="108.81640625" style="5" customWidth="1"/>
    <col min="21" max="21" width="59.54296875" style="1" customWidth="1"/>
    <col min="22" max="24" width="7.7265625" style="4" customWidth="1"/>
    <col min="25" max="25" width="14.90625" style="4" customWidth="1"/>
    <col min="26" max="26" width="12.453125" style="4" customWidth="1"/>
    <col min="27" max="27" width="7.7265625" style="4" customWidth="1"/>
    <col min="28" max="28" width="13.1796875" style="4" customWidth="1"/>
    <col min="29" max="29" width="25.81640625" style="1" customWidth="1"/>
    <col min="30" max="30" width="11.453125" style="1"/>
    <col min="31" max="31" width="27.453125" style="1" customWidth="1"/>
    <col min="32" max="16384" width="11.453125" style="1"/>
  </cols>
  <sheetData>
    <row r="1" spans="1:32" ht="30" customHeight="1" x14ac:dyDescent="0.35">
      <c r="A1" s="113"/>
      <c r="B1" s="114"/>
      <c r="C1" s="117" t="s">
        <v>107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9"/>
      <c r="V1" s="107" t="s">
        <v>0</v>
      </c>
      <c r="W1" s="107"/>
      <c r="X1" s="107"/>
      <c r="Y1" s="107"/>
      <c r="Z1" s="107"/>
      <c r="AA1" s="107" t="s">
        <v>170</v>
      </c>
      <c r="AB1" s="107"/>
      <c r="AC1" s="107"/>
    </row>
    <row r="2" spans="1:32" ht="30" customHeight="1" x14ac:dyDescent="0.35">
      <c r="A2" s="115"/>
      <c r="B2" s="116"/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2"/>
      <c r="V2" s="107" t="s">
        <v>125</v>
      </c>
      <c r="W2" s="107"/>
      <c r="X2" s="107"/>
      <c r="Y2" s="107"/>
      <c r="Z2" s="107"/>
      <c r="AA2" s="107" t="s">
        <v>119</v>
      </c>
      <c r="AB2" s="107"/>
      <c r="AC2" s="107"/>
    </row>
    <row r="3" spans="1:32" ht="43" customHeight="1" x14ac:dyDescent="0.45">
      <c r="A3" s="108" t="s">
        <v>1</v>
      </c>
      <c r="B3" s="109"/>
      <c r="C3" s="110" t="s">
        <v>108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2"/>
    </row>
    <row r="4" spans="1:32" ht="43" customHeight="1" x14ac:dyDescent="0.35">
      <c r="A4" s="95" t="s">
        <v>71</v>
      </c>
      <c r="B4" s="96"/>
      <c r="C4" s="110" t="s">
        <v>169</v>
      </c>
      <c r="D4" s="111"/>
      <c r="E4" s="111"/>
      <c r="F4" s="111"/>
      <c r="G4" s="111"/>
      <c r="H4" s="111"/>
      <c r="I4" s="111"/>
      <c r="J4" s="111"/>
      <c r="K4" s="112"/>
      <c r="L4" s="94" t="s">
        <v>72</v>
      </c>
      <c r="M4" s="95"/>
      <c r="N4" s="95"/>
      <c r="O4" s="96"/>
      <c r="P4" s="94" t="s">
        <v>111</v>
      </c>
      <c r="Q4" s="95"/>
      <c r="R4" s="95"/>
      <c r="S4" s="96"/>
      <c r="T4" s="94" t="s">
        <v>73</v>
      </c>
      <c r="U4" s="96"/>
      <c r="V4" s="94" t="s">
        <v>74</v>
      </c>
      <c r="W4" s="95"/>
      <c r="X4" s="95"/>
      <c r="Y4" s="95"/>
      <c r="Z4" s="95"/>
      <c r="AA4" s="95"/>
      <c r="AB4" s="95"/>
      <c r="AC4" s="96"/>
    </row>
    <row r="5" spans="1:32" ht="43" customHeight="1" x14ac:dyDescent="0.35">
      <c r="A5" s="80" t="s">
        <v>75</v>
      </c>
      <c r="B5" s="81"/>
      <c r="C5" s="81"/>
      <c r="D5" s="82"/>
      <c r="E5" s="41" t="s">
        <v>76</v>
      </c>
      <c r="F5" s="83" t="s">
        <v>77</v>
      </c>
      <c r="G5" s="83" t="s">
        <v>78</v>
      </c>
      <c r="H5" s="102" t="s">
        <v>2</v>
      </c>
      <c r="I5" s="103"/>
      <c r="J5" s="103"/>
      <c r="K5" s="103"/>
      <c r="L5" s="103"/>
      <c r="M5" s="103"/>
      <c r="N5" s="103"/>
      <c r="O5" s="104"/>
      <c r="P5" s="105" t="s">
        <v>3</v>
      </c>
      <c r="Q5" s="99" t="s">
        <v>23</v>
      </c>
      <c r="R5" s="100"/>
      <c r="S5" s="100"/>
      <c r="T5" s="100"/>
      <c r="U5" s="101"/>
      <c r="V5" s="99" t="s">
        <v>4</v>
      </c>
      <c r="W5" s="100"/>
      <c r="X5" s="100"/>
      <c r="Y5" s="100"/>
      <c r="Z5" s="100"/>
      <c r="AA5" s="100"/>
      <c r="AB5" s="100"/>
      <c r="AC5" s="101"/>
    </row>
    <row r="6" spans="1:32" s="6" customFormat="1" ht="240" customHeight="1" x14ac:dyDescent="0.35">
      <c r="A6" s="42" t="s">
        <v>5</v>
      </c>
      <c r="B6" s="42" t="s">
        <v>0</v>
      </c>
      <c r="C6" s="42" t="s">
        <v>6</v>
      </c>
      <c r="D6" s="42" t="s">
        <v>7</v>
      </c>
      <c r="E6" s="43" t="s">
        <v>79</v>
      </c>
      <c r="F6" s="84"/>
      <c r="G6" s="84"/>
      <c r="H6" s="39" t="s">
        <v>8</v>
      </c>
      <c r="I6" s="39" t="s">
        <v>9</v>
      </c>
      <c r="J6" s="39" t="s">
        <v>10</v>
      </c>
      <c r="K6" s="39" t="s">
        <v>11</v>
      </c>
      <c r="L6" s="39" t="s">
        <v>12</v>
      </c>
      <c r="M6" s="39" t="s">
        <v>13</v>
      </c>
      <c r="N6" s="39" t="s">
        <v>106</v>
      </c>
      <c r="O6" s="39" t="s">
        <v>14</v>
      </c>
      <c r="P6" s="106"/>
      <c r="Q6" s="40" t="s">
        <v>15</v>
      </c>
      <c r="R6" s="40" t="s">
        <v>16</v>
      </c>
      <c r="S6" s="40" t="s">
        <v>17</v>
      </c>
      <c r="T6" s="40" t="s">
        <v>18</v>
      </c>
      <c r="U6" s="40" t="s">
        <v>19</v>
      </c>
      <c r="V6" s="40" t="s">
        <v>8</v>
      </c>
      <c r="W6" s="40" t="s">
        <v>9</v>
      </c>
      <c r="X6" s="40" t="s">
        <v>10</v>
      </c>
      <c r="Y6" s="40" t="s">
        <v>11</v>
      </c>
      <c r="Z6" s="40" t="s">
        <v>12</v>
      </c>
      <c r="AA6" s="40" t="s">
        <v>13</v>
      </c>
      <c r="AB6" s="40" t="s">
        <v>105</v>
      </c>
      <c r="AC6" s="40" t="s">
        <v>14</v>
      </c>
    </row>
    <row r="7" spans="1:32" s="4" customFormat="1" ht="229.5" customHeight="1" x14ac:dyDescent="0.35">
      <c r="A7" s="46" t="s">
        <v>171</v>
      </c>
      <c r="B7" s="13">
        <v>100</v>
      </c>
      <c r="C7" s="13" t="str">
        <f>IFERROR(VLOOKUP(B7,[3]PELIGROS!$B$7:$D$130,2,FALSE),"")</f>
        <v>Suelo en mal estado/ irregular</v>
      </c>
      <c r="D7" s="13" t="str">
        <f>IFERROR(VLOOKUP(B7,[3]PELIGROS!$B$7:$D$130,3,FALSE),"")</f>
        <v>Caída al mismo nivel, golpes, tropezones, fractura, estirones musculares</v>
      </c>
      <c r="E7" s="13" t="s">
        <v>95</v>
      </c>
      <c r="F7" s="14" t="s">
        <v>96</v>
      </c>
      <c r="G7" s="13" t="s">
        <v>85</v>
      </c>
      <c r="H7" s="13">
        <v>1</v>
      </c>
      <c r="I7" s="13">
        <v>2</v>
      </c>
      <c r="J7" s="13">
        <v>2</v>
      </c>
      <c r="K7" s="13">
        <v>3</v>
      </c>
      <c r="L7" s="13">
        <f>H7+I7+J7+K7</f>
        <v>8</v>
      </c>
      <c r="M7" s="13">
        <v>2</v>
      </c>
      <c r="N7" s="13">
        <f t="shared" ref="N7" si="0">L7*M7</f>
        <v>16</v>
      </c>
      <c r="O7" s="15" t="str">
        <f t="shared" ref="O7:O42" si="1">IF(N7&gt;=25,"INTOLERABLE",IF(N7&gt;=17,"IMPORTANTE",IF(N7&gt;=9,"MODERADO",IF(N7&gt;=5,"TOLERABLE","TRIVIAL"))))</f>
        <v>MODERADO</v>
      </c>
      <c r="P7" s="16" t="s">
        <v>66</v>
      </c>
      <c r="Q7" s="13" t="s">
        <v>65</v>
      </c>
      <c r="R7" s="13" t="s">
        <v>65</v>
      </c>
      <c r="S7" s="13" t="s">
        <v>65</v>
      </c>
      <c r="T7" s="13" t="s">
        <v>133</v>
      </c>
      <c r="U7" s="13" t="s">
        <v>142</v>
      </c>
      <c r="V7" s="13">
        <v>1</v>
      </c>
      <c r="W7" s="13">
        <v>1</v>
      </c>
      <c r="X7" s="13">
        <v>1</v>
      </c>
      <c r="Y7" s="13">
        <v>3</v>
      </c>
      <c r="Z7" s="13">
        <f>V7+W7+X7+Y7</f>
        <v>6</v>
      </c>
      <c r="AA7" s="13">
        <v>1</v>
      </c>
      <c r="AB7" s="13">
        <f>Z7*AA7</f>
        <v>6</v>
      </c>
      <c r="AC7" s="15" t="str">
        <f>IF(AB7&gt;=25,"INTOLERABLE",IF(AB7&gt;=17,"IMPORTANTE",IF(AB7&gt;=9,"MODERADO",IF(AB7&gt;=5,"TOLERABLE","TRIVIAL"))))</f>
        <v>TOLERABLE</v>
      </c>
      <c r="AD7" s="2"/>
      <c r="AE7" s="2"/>
      <c r="AF7" s="3"/>
    </row>
    <row r="8" spans="1:32" s="4" customFormat="1" ht="229.5" customHeight="1" x14ac:dyDescent="0.35">
      <c r="A8" s="85"/>
      <c r="B8" s="13">
        <v>102</v>
      </c>
      <c r="C8" s="13" t="str">
        <f>IFERROR(VLOOKUP(B8,[3]PELIGROS!$B$7:$D$130,2,FALSE),"")</f>
        <v>Líquidos/emulsiones en el Suelo</v>
      </c>
      <c r="D8" s="13" t="str">
        <f>IFERROR(VLOOKUP(B8,[3]PELIGROS!$B$7:$D$130,3,FALSE),"")</f>
        <v>Caída al mismo nivel, golpes, resbalones</v>
      </c>
      <c r="E8" s="13" t="s">
        <v>95</v>
      </c>
      <c r="F8" s="14" t="s">
        <v>97</v>
      </c>
      <c r="G8" s="13" t="s">
        <v>85</v>
      </c>
      <c r="H8" s="13">
        <v>1</v>
      </c>
      <c r="I8" s="13">
        <v>1</v>
      </c>
      <c r="J8" s="13">
        <v>2</v>
      </c>
      <c r="K8" s="13">
        <v>3</v>
      </c>
      <c r="L8" s="13">
        <f t="shared" ref="L8:L42" si="2">H8+I8+J8+K8</f>
        <v>7</v>
      </c>
      <c r="M8" s="13">
        <v>1</v>
      </c>
      <c r="N8" s="13">
        <f t="shared" ref="N8:N42" si="3">L8*M8</f>
        <v>7</v>
      </c>
      <c r="O8" s="15" t="str">
        <f t="shared" si="1"/>
        <v>TOLERABLE</v>
      </c>
      <c r="P8" s="16" t="s">
        <v>66</v>
      </c>
      <c r="Q8" s="13" t="s">
        <v>65</v>
      </c>
      <c r="R8" s="13" t="s">
        <v>65</v>
      </c>
      <c r="S8" s="13" t="s">
        <v>65</v>
      </c>
      <c r="T8" s="13" t="s">
        <v>134</v>
      </c>
      <c r="U8" s="13" t="s">
        <v>150</v>
      </c>
      <c r="V8" s="17">
        <v>1</v>
      </c>
      <c r="W8" s="17">
        <v>1</v>
      </c>
      <c r="X8" s="17">
        <v>1</v>
      </c>
      <c r="Y8" s="13">
        <v>3</v>
      </c>
      <c r="Z8" s="13">
        <f t="shared" ref="Z8:Z42" si="4">V8+W8+X8+Y8</f>
        <v>6</v>
      </c>
      <c r="AA8" s="17">
        <v>1</v>
      </c>
      <c r="AB8" s="13">
        <f t="shared" ref="AB8:AB42" si="5">Z8*AA8</f>
        <v>6</v>
      </c>
      <c r="AC8" s="15" t="str">
        <f t="shared" ref="AC8:AC42" si="6">IF(AB8&gt;=25,"INTOLERABLE",IF(AB8&gt;=17,"IMPORTANTE",IF(AB8&gt;=9,"MODERADO",IF(AB8&gt;=5,"TOLERABLE","TRIVIAL"))))</f>
        <v>TOLERABLE</v>
      </c>
      <c r="AD8" s="2"/>
      <c r="AE8" s="2"/>
      <c r="AF8" s="3"/>
    </row>
    <row r="9" spans="1:32" s="4" customFormat="1" ht="229.5" customHeight="1" x14ac:dyDescent="0.35">
      <c r="A9" s="85"/>
      <c r="B9" s="13">
        <v>104</v>
      </c>
      <c r="C9" s="13" t="str">
        <f>IFERROR(VLOOKUP(B9,[3]PELIGROS!$B$7:$D$130,2,FALSE),"")</f>
        <v>Zanjas / Desniveles/ Excavaciones  en el lugar de trabajo</v>
      </c>
      <c r="D9" s="13" t="str">
        <f>IFERROR(VLOOKUP(B9,[3]PELIGROS!$B$7:$D$130,3,FALSE),"")</f>
        <v>Caídas a distinto nivel, tropezones, golpes</v>
      </c>
      <c r="E9" s="13" t="s">
        <v>104</v>
      </c>
      <c r="F9" s="14" t="s">
        <v>96</v>
      </c>
      <c r="G9" s="13" t="s">
        <v>85</v>
      </c>
      <c r="H9" s="13">
        <v>1</v>
      </c>
      <c r="I9" s="13">
        <v>2</v>
      </c>
      <c r="J9" s="13">
        <v>2</v>
      </c>
      <c r="K9" s="13">
        <v>3</v>
      </c>
      <c r="L9" s="13">
        <f t="shared" si="2"/>
        <v>8</v>
      </c>
      <c r="M9" s="13">
        <v>2</v>
      </c>
      <c r="N9" s="13">
        <f t="shared" si="3"/>
        <v>16</v>
      </c>
      <c r="O9" s="15" t="str">
        <f t="shared" si="1"/>
        <v>MODERADO</v>
      </c>
      <c r="P9" s="16" t="s">
        <v>67</v>
      </c>
      <c r="Q9" s="13" t="s">
        <v>65</v>
      </c>
      <c r="R9" s="13" t="s">
        <v>65</v>
      </c>
      <c r="S9" s="13" t="s">
        <v>21</v>
      </c>
      <c r="T9" s="13" t="s">
        <v>134</v>
      </c>
      <c r="U9" s="13" t="s">
        <v>131</v>
      </c>
      <c r="V9" s="17">
        <v>1</v>
      </c>
      <c r="W9" s="17">
        <v>1</v>
      </c>
      <c r="X9" s="17">
        <v>1</v>
      </c>
      <c r="Y9" s="17">
        <v>3</v>
      </c>
      <c r="Z9" s="13">
        <f t="shared" si="4"/>
        <v>6</v>
      </c>
      <c r="AA9" s="17">
        <v>1</v>
      </c>
      <c r="AB9" s="13">
        <f t="shared" si="5"/>
        <v>6</v>
      </c>
      <c r="AC9" s="15" t="str">
        <f t="shared" si="6"/>
        <v>TOLERABLE</v>
      </c>
      <c r="AD9" s="2"/>
      <c r="AE9" s="2"/>
      <c r="AF9" s="3"/>
    </row>
    <row r="10" spans="1:32" s="4" customFormat="1" ht="229.5" customHeight="1" x14ac:dyDescent="0.35">
      <c r="A10" s="85"/>
      <c r="B10" s="13">
        <v>403</v>
      </c>
      <c r="C10" s="13" t="s">
        <v>109</v>
      </c>
      <c r="D10" s="13" t="s">
        <v>110</v>
      </c>
      <c r="E10" s="13" t="s">
        <v>95</v>
      </c>
      <c r="F10" s="14" t="s">
        <v>97</v>
      </c>
      <c r="G10" s="13" t="s">
        <v>85</v>
      </c>
      <c r="H10" s="13">
        <v>1</v>
      </c>
      <c r="I10" s="13">
        <v>2</v>
      </c>
      <c r="J10" s="13">
        <v>2</v>
      </c>
      <c r="K10" s="13">
        <v>3</v>
      </c>
      <c r="L10" s="13">
        <f t="shared" si="2"/>
        <v>8</v>
      </c>
      <c r="M10" s="13">
        <v>3</v>
      </c>
      <c r="N10" s="13">
        <f t="shared" si="3"/>
        <v>24</v>
      </c>
      <c r="O10" s="15" t="str">
        <f t="shared" si="1"/>
        <v>IMPORTANTE</v>
      </c>
      <c r="P10" s="16" t="s">
        <v>66</v>
      </c>
      <c r="Q10" s="13" t="s">
        <v>65</v>
      </c>
      <c r="R10" s="13" t="s">
        <v>65</v>
      </c>
      <c r="S10" s="13" t="s">
        <v>65</v>
      </c>
      <c r="T10" s="13" t="s">
        <v>135</v>
      </c>
      <c r="U10" s="13" t="s">
        <v>143</v>
      </c>
      <c r="V10" s="17">
        <v>1</v>
      </c>
      <c r="W10" s="17">
        <v>1</v>
      </c>
      <c r="X10" s="17">
        <v>1</v>
      </c>
      <c r="Y10" s="13">
        <v>2</v>
      </c>
      <c r="Z10" s="13">
        <f t="shared" si="4"/>
        <v>5</v>
      </c>
      <c r="AA10" s="17">
        <v>2</v>
      </c>
      <c r="AB10" s="13">
        <f t="shared" si="5"/>
        <v>10</v>
      </c>
      <c r="AC10" s="15" t="str">
        <f t="shared" si="6"/>
        <v>MODERADO</v>
      </c>
      <c r="AD10" s="2"/>
      <c r="AE10" s="2"/>
      <c r="AF10" s="3"/>
    </row>
    <row r="11" spans="1:32" s="4" customFormat="1" ht="229.5" customHeight="1" x14ac:dyDescent="0.35">
      <c r="A11" s="85"/>
      <c r="B11" s="18">
        <v>406</v>
      </c>
      <c r="C11" s="13" t="s">
        <v>121</v>
      </c>
      <c r="D11" s="13" t="str">
        <f>IFERROR(VLOOKUP(B11,[3]PELIGROS!$B$7:$D$130,3,FALSE),"")</f>
        <v>Contacto químico, daño a los ojos, piel, tejido, vias respiratorias.</v>
      </c>
      <c r="E11" s="13" t="s">
        <v>95</v>
      </c>
      <c r="F11" s="19" t="s">
        <v>98</v>
      </c>
      <c r="G11" s="18" t="s">
        <v>85</v>
      </c>
      <c r="H11" s="18">
        <v>1</v>
      </c>
      <c r="I11" s="18">
        <v>2</v>
      </c>
      <c r="J11" s="18">
        <v>2</v>
      </c>
      <c r="K11" s="18">
        <v>3</v>
      </c>
      <c r="L11" s="13">
        <f t="shared" si="2"/>
        <v>8</v>
      </c>
      <c r="M11" s="18">
        <v>3</v>
      </c>
      <c r="N11" s="13">
        <f t="shared" si="3"/>
        <v>24</v>
      </c>
      <c r="O11" s="15" t="str">
        <f t="shared" si="1"/>
        <v>IMPORTANTE</v>
      </c>
      <c r="P11" s="16" t="s">
        <v>66</v>
      </c>
      <c r="Q11" s="13" t="s">
        <v>65</v>
      </c>
      <c r="R11" s="13" t="s">
        <v>65</v>
      </c>
      <c r="S11" s="13" t="s">
        <v>124</v>
      </c>
      <c r="T11" s="13" t="s">
        <v>136</v>
      </c>
      <c r="U11" s="13" t="s">
        <v>140</v>
      </c>
      <c r="V11" s="13">
        <v>1</v>
      </c>
      <c r="W11" s="13">
        <v>1</v>
      </c>
      <c r="X11" s="13">
        <v>1</v>
      </c>
      <c r="Y11" s="17">
        <v>3</v>
      </c>
      <c r="Z11" s="13">
        <f t="shared" si="4"/>
        <v>6</v>
      </c>
      <c r="AA11" s="13">
        <v>2</v>
      </c>
      <c r="AB11" s="13">
        <f t="shared" si="5"/>
        <v>12</v>
      </c>
      <c r="AC11" s="15" t="str">
        <f t="shared" si="6"/>
        <v>MODERADO</v>
      </c>
      <c r="AD11" s="2"/>
      <c r="AE11" s="2"/>
      <c r="AF11" s="3"/>
    </row>
    <row r="12" spans="1:32" s="4" customFormat="1" ht="229.5" customHeight="1" x14ac:dyDescent="0.35">
      <c r="A12" s="85"/>
      <c r="B12" s="13">
        <v>500</v>
      </c>
      <c r="C12" s="13" t="str">
        <f>IFERROR(VLOOKUP(B12,[3]PELIGROS!$B$7:$D$130,2,FALSE),"")</f>
        <v>Líneas eléctricas/Puntos energizados en Baja Tensión.</v>
      </c>
      <c r="D12" s="13" t="str">
        <f>IFERROR(VLOOKUP(B12,[3]PELIGROS!$B$7:$D$130,3,FALSE),"")</f>
        <v>Contacto con energía eléctrica en baja tensión, electrización, paro respiratorio, paro circulatorio, shock eléctrico, asfixia</v>
      </c>
      <c r="E12" s="13" t="s">
        <v>95</v>
      </c>
      <c r="F12" s="14" t="s">
        <v>99</v>
      </c>
      <c r="G12" s="13" t="s">
        <v>85</v>
      </c>
      <c r="H12" s="13">
        <v>1</v>
      </c>
      <c r="I12" s="13">
        <v>2</v>
      </c>
      <c r="J12" s="13">
        <v>2</v>
      </c>
      <c r="K12" s="13">
        <v>3</v>
      </c>
      <c r="L12" s="13">
        <f t="shared" si="2"/>
        <v>8</v>
      </c>
      <c r="M12" s="13">
        <v>3</v>
      </c>
      <c r="N12" s="13">
        <f t="shared" si="3"/>
        <v>24</v>
      </c>
      <c r="O12" s="15" t="str">
        <f t="shared" si="1"/>
        <v>IMPORTANTE</v>
      </c>
      <c r="P12" s="16" t="s">
        <v>66</v>
      </c>
      <c r="Q12" s="13" t="s">
        <v>65</v>
      </c>
      <c r="R12" s="13" t="s">
        <v>65</v>
      </c>
      <c r="S12" s="20" t="s">
        <v>22</v>
      </c>
      <c r="T12" s="13" t="s">
        <v>152</v>
      </c>
      <c r="U12" s="13" t="s">
        <v>151</v>
      </c>
      <c r="V12" s="13">
        <v>1</v>
      </c>
      <c r="W12" s="13">
        <v>1</v>
      </c>
      <c r="X12" s="13">
        <v>1</v>
      </c>
      <c r="Y12" s="17">
        <v>3</v>
      </c>
      <c r="Z12" s="13">
        <f t="shared" si="4"/>
        <v>6</v>
      </c>
      <c r="AA12" s="13">
        <v>2</v>
      </c>
      <c r="AB12" s="13">
        <f t="shared" si="5"/>
        <v>12</v>
      </c>
      <c r="AC12" s="15" t="str">
        <f t="shared" si="6"/>
        <v>MODERADO</v>
      </c>
      <c r="AD12" s="2"/>
      <c r="AE12" s="2"/>
      <c r="AF12" s="3"/>
    </row>
    <row r="13" spans="1:32" s="4" customFormat="1" ht="229.5" customHeight="1" x14ac:dyDescent="0.35">
      <c r="A13" s="85"/>
      <c r="B13" s="13">
        <v>602</v>
      </c>
      <c r="C13" s="13" t="str">
        <f>IFERROR(VLOOKUP(B13,[3]PELIGROS!$B$7:$D$130,2,FALSE),"")</f>
        <v>Ambientes con altas temperaturas</v>
      </c>
      <c r="D13" s="13" t="str">
        <f>IFERROR(VLOOKUP(B13,[3]PELIGROS!$B$7:$D$130,3,FALSE),"")</f>
        <v>Exposición a ambientes con altas temperaturas estrés térmico</v>
      </c>
      <c r="E13" s="13" t="s">
        <v>95</v>
      </c>
      <c r="F13" s="14" t="s">
        <v>97</v>
      </c>
      <c r="G13" s="13" t="s">
        <v>85</v>
      </c>
      <c r="H13" s="13">
        <v>1</v>
      </c>
      <c r="I13" s="13">
        <v>2</v>
      </c>
      <c r="J13" s="13">
        <v>2</v>
      </c>
      <c r="K13" s="13">
        <v>3</v>
      </c>
      <c r="L13" s="13">
        <f t="shared" si="2"/>
        <v>8</v>
      </c>
      <c r="M13" s="13">
        <v>2</v>
      </c>
      <c r="N13" s="13">
        <f t="shared" si="3"/>
        <v>16</v>
      </c>
      <c r="O13" s="15" t="str">
        <f t="shared" si="1"/>
        <v>MODERADO</v>
      </c>
      <c r="P13" s="16" t="s">
        <v>67</v>
      </c>
      <c r="Q13" s="13" t="s">
        <v>65</v>
      </c>
      <c r="R13" s="13" t="s">
        <v>65</v>
      </c>
      <c r="S13" s="13" t="s">
        <v>65</v>
      </c>
      <c r="T13" s="13" t="s">
        <v>136</v>
      </c>
      <c r="U13" s="13" t="s">
        <v>132</v>
      </c>
      <c r="V13" s="17">
        <v>1</v>
      </c>
      <c r="W13" s="17">
        <v>1</v>
      </c>
      <c r="X13" s="17">
        <v>1</v>
      </c>
      <c r="Y13" s="17">
        <v>3</v>
      </c>
      <c r="Z13" s="13">
        <f t="shared" si="4"/>
        <v>6</v>
      </c>
      <c r="AA13" s="17">
        <v>1</v>
      </c>
      <c r="AB13" s="13">
        <f t="shared" si="5"/>
        <v>6</v>
      </c>
      <c r="AC13" s="15" t="str">
        <f t="shared" si="6"/>
        <v>TOLERABLE</v>
      </c>
      <c r="AD13" s="2"/>
      <c r="AE13" s="2"/>
      <c r="AF13" s="3"/>
    </row>
    <row r="14" spans="1:32" s="4" customFormat="1" ht="229.5" customHeight="1" x14ac:dyDescent="0.35">
      <c r="A14" s="85"/>
      <c r="B14" s="13">
        <v>701</v>
      </c>
      <c r="C14" s="13" t="str">
        <f>IFERROR(VLOOKUP(B14,[3]PELIGROS!$B$7:$D$130,2,FALSE),"")</f>
        <v>Iluminación deficiente (penumbra)</v>
      </c>
      <c r="D14" s="13" t="str">
        <f>IFERROR(VLOOKUP(B14,[3]PELIGROS!$B$7:$D$130,3,FALSE),"")</f>
        <v>Exposición a niveles bajos de iluminación, caída a nivel y desnivel, contacto con objetos o energías, contusiones</v>
      </c>
      <c r="E14" s="13" t="s">
        <v>95</v>
      </c>
      <c r="F14" s="14" t="s">
        <v>97</v>
      </c>
      <c r="G14" s="13" t="s">
        <v>85</v>
      </c>
      <c r="H14" s="13">
        <v>1</v>
      </c>
      <c r="I14" s="13">
        <v>2</v>
      </c>
      <c r="J14" s="13">
        <v>2</v>
      </c>
      <c r="K14" s="13">
        <v>3</v>
      </c>
      <c r="L14" s="13">
        <f t="shared" si="2"/>
        <v>8</v>
      </c>
      <c r="M14" s="13">
        <v>3</v>
      </c>
      <c r="N14" s="13">
        <f t="shared" si="3"/>
        <v>24</v>
      </c>
      <c r="O14" s="15" t="str">
        <f t="shared" si="1"/>
        <v>IMPORTANTE</v>
      </c>
      <c r="P14" s="16" t="s">
        <v>66</v>
      </c>
      <c r="Q14" s="13" t="s">
        <v>65</v>
      </c>
      <c r="R14" s="13" t="s">
        <v>65</v>
      </c>
      <c r="S14" s="13" t="s">
        <v>147</v>
      </c>
      <c r="T14" s="13" t="s">
        <v>148</v>
      </c>
      <c r="U14" s="13" t="s">
        <v>142</v>
      </c>
      <c r="V14" s="17">
        <v>1</v>
      </c>
      <c r="W14" s="17">
        <v>1</v>
      </c>
      <c r="X14" s="17">
        <v>1</v>
      </c>
      <c r="Y14" s="13">
        <v>3</v>
      </c>
      <c r="Z14" s="13">
        <f t="shared" si="4"/>
        <v>6</v>
      </c>
      <c r="AA14" s="17">
        <v>2</v>
      </c>
      <c r="AB14" s="13">
        <f t="shared" si="5"/>
        <v>12</v>
      </c>
      <c r="AC14" s="15" t="str">
        <f t="shared" si="6"/>
        <v>MODERADO</v>
      </c>
      <c r="AD14" s="2"/>
      <c r="AE14" s="2"/>
      <c r="AF14" s="3"/>
    </row>
    <row r="15" spans="1:32" s="4" customFormat="1" ht="229.5" customHeight="1" x14ac:dyDescent="0.35">
      <c r="A15" s="85"/>
      <c r="B15" s="13">
        <v>900</v>
      </c>
      <c r="C15" s="13" t="str">
        <f>IFERROR(VLOOKUP(B15,[3]PELIGROS!$B$7:$D$130,2,FALSE),"")</f>
        <v>Olores desagradables</v>
      </c>
      <c r="D15" s="13" t="str">
        <f>IFERROR(VLOOKUP(B15,[3]PELIGROS!$B$7:$D$130,3,FALSE),"")</f>
        <v>Inhalación de olores desagradables, náuseas, dolor de cabeza</v>
      </c>
      <c r="E15" s="13" t="s">
        <v>95</v>
      </c>
      <c r="F15" s="14" t="s">
        <v>98</v>
      </c>
      <c r="G15" s="13" t="s">
        <v>102</v>
      </c>
      <c r="H15" s="13">
        <v>1</v>
      </c>
      <c r="I15" s="13">
        <v>2</v>
      </c>
      <c r="J15" s="13">
        <v>2</v>
      </c>
      <c r="K15" s="13">
        <v>3</v>
      </c>
      <c r="L15" s="13">
        <f t="shared" si="2"/>
        <v>8</v>
      </c>
      <c r="M15" s="13">
        <v>1</v>
      </c>
      <c r="N15" s="13">
        <f t="shared" si="3"/>
        <v>8</v>
      </c>
      <c r="O15" s="15" t="str">
        <f t="shared" si="1"/>
        <v>TOLERABLE</v>
      </c>
      <c r="P15" s="16" t="s">
        <v>67</v>
      </c>
      <c r="Q15" s="13" t="s">
        <v>65</v>
      </c>
      <c r="R15" s="13" t="s">
        <v>65</v>
      </c>
      <c r="S15" s="13" t="s">
        <v>65</v>
      </c>
      <c r="T15" s="13" t="s">
        <v>154</v>
      </c>
      <c r="U15" s="13" t="s">
        <v>153</v>
      </c>
      <c r="V15" s="17">
        <v>1</v>
      </c>
      <c r="W15" s="17">
        <v>1</v>
      </c>
      <c r="X15" s="17">
        <v>1</v>
      </c>
      <c r="Y15" s="17">
        <v>3</v>
      </c>
      <c r="Z15" s="13">
        <f t="shared" si="4"/>
        <v>6</v>
      </c>
      <c r="AA15" s="17">
        <v>1</v>
      </c>
      <c r="AB15" s="13">
        <f t="shared" si="5"/>
        <v>6</v>
      </c>
      <c r="AC15" s="15" t="str">
        <f t="shared" si="6"/>
        <v>TOLERABLE</v>
      </c>
      <c r="AD15" s="2"/>
      <c r="AE15" s="2"/>
      <c r="AF15" s="3"/>
    </row>
    <row r="16" spans="1:32" s="4" customFormat="1" ht="229.5" customHeight="1" x14ac:dyDescent="0.35">
      <c r="A16" s="85"/>
      <c r="B16" s="13">
        <v>901</v>
      </c>
      <c r="C16" s="13" t="str">
        <f>IFERROR(VLOOKUP(B16,[3]PELIGROS!$B$7:$D$130,2,FALSE),"")</f>
        <v>Agentes patógenos en aire, suelo o agua</v>
      </c>
      <c r="D16" s="13" t="str">
        <f>IFERROR(VLOOKUP(B16,[3]PELIGROS!$B$7:$D$130,3,FALSE),"")</f>
        <v>Exposición a agentes patógenos en aire, suelo o agua, enfermedades respiratorias y gastrointestinales.</v>
      </c>
      <c r="E16" s="13" t="s">
        <v>95</v>
      </c>
      <c r="F16" s="14" t="s">
        <v>100</v>
      </c>
      <c r="G16" s="13" t="s">
        <v>102</v>
      </c>
      <c r="H16" s="13">
        <v>1</v>
      </c>
      <c r="I16" s="13">
        <v>2</v>
      </c>
      <c r="J16" s="13">
        <v>2</v>
      </c>
      <c r="K16" s="13">
        <v>3</v>
      </c>
      <c r="L16" s="13">
        <f t="shared" si="2"/>
        <v>8</v>
      </c>
      <c r="M16" s="13">
        <v>2</v>
      </c>
      <c r="N16" s="13">
        <f t="shared" si="3"/>
        <v>16</v>
      </c>
      <c r="O16" s="15" t="str">
        <f t="shared" si="1"/>
        <v>MODERADO</v>
      </c>
      <c r="P16" s="16" t="s">
        <v>66</v>
      </c>
      <c r="Q16" s="13" t="s">
        <v>65</v>
      </c>
      <c r="R16" s="13" t="s">
        <v>65</v>
      </c>
      <c r="S16" s="13" t="s">
        <v>65</v>
      </c>
      <c r="T16" s="13" t="s">
        <v>146</v>
      </c>
      <c r="U16" s="13" t="s">
        <v>142</v>
      </c>
      <c r="V16" s="13">
        <v>1</v>
      </c>
      <c r="W16" s="13">
        <v>1</v>
      </c>
      <c r="X16" s="13">
        <v>1</v>
      </c>
      <c r="Y16" s="17">
        <v>3</v>
      </c>
      <c r="Z16" s="13">
        <f t="shared" si="4"/>
        <v>6</v>
      </c>
      <c r="AA16" s="13">
        <v>1</v>
      </c>
      <c r="AB16" s="13">
        <f t="shared" si="5"/>
        <v>6</v>
      </c>
      <c r="AC16" s="15" t="str">
        <f t="shared" si="6"/>
        <v>TOLERABLE</v>
      </c>
      <c r="AD16" s="2"/>
      <c r="AE16" s="2"/>
      <c r="AF16" s="3"/>
    </row>
    <row r="17" spans="1:32" s="4" customFormat="1" ht="309.5" customHeight="1" x14ac:dyDescent="0.35">
      <c r="A17" s="85"/>
      <c r="B17" s="13">
        <v>908</v>
      </c>
      <c r="C17" s="13" t="str">
        <f>IFERROR(VLOOKUP(B17,[3]PELIGROS!$B$7:$D$130,2,FALSE),"")</f>
        <v>Virus SARS-CoV-2 (Virus que produce la enfermedad COVID-19)</v>
      </c>
      <c r="D17" s="13" t="str">
        <f>IFERROR(VLOOKUP(B17,[3]PELIGROS!$B$7:$D$130,3,FALSE),"")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" s="13" t="s">
        <v>95</v>
      </c>
      <c r="F17" s="14" t="s">
        <v>100</v>
      </c>
      <c r="G17" s="13" t="s">
        <v>102</v>
      </c>
      <c r="H17" s="13">
        <v>1</v>
      </c>
      <c r="I17" s="13">
        <v>1</v>
      </c>
      <c r="J17" s="13">
        <v>1</v>
      </c>
      <c r="K17" s="13">
        <v>3</v>
      </c>
      <c r="L17" s="13">
        <f t="shared" si="2"/>
        <v>6</v>
      </c>
      <c r="M17" s="13">
        <v>3</v>
      </c>
      <c r="N17" s="13">
        <f t="shared" si="3"/>
        <v>18</v>
      </c>
      <c r="O17" s="15" t="str">
        <f t="shared" si="1"/>
        <v>IMPORTANTE</v>
      </c>
      <c r="P17" s="16" t="s">
        <v>175</v>
      </c>
      <c r="Q17" s="13" t="s">
        <v>65</v>
      </c>
      <c r="R17" s="13" t="s">
        <v>65</v>
      </c>
      <c r="S17" s="13" t="s">
        <v>65</v>
      </c>
      <c r="T17" s="13" t="s">
        <v>130</v>
      </c>
      <c r="U17" s="13" t="s">
        <v>65</v>
      </c>
      <c r="V17" s="13">
        <v>1</v>
      </c>
      <c r="W17" s="13">
        <v>1</v>
      </c>
      <c r="X17" s="13">
        <v>1</v>
      </c>
      <c r="Y17" s="17">
        <v>3</v>
      </c>
      <c r="Z17" s="13">
        <f t="shared" si="4"/>
        <v>6</v>
      </c>
      <c r="AA17" s="13">
        <v>2</v>
      </c>
      <c r="AB17" s="13">
        <f t="shared" si="5"/>
        <v>12</v>
      </c>
      <c r="AC17" s="15" t="str">
        <f t="shared" si="6"/>
        <v>MODERADO</v>
      </c>
      <c r="AD17" s="2"/>
      <c r="AE17" s="2"/>
      <c r="AF17" s="3"/>
    </row>
    <row r="18" spans="1:32" s="4" customFormat="1" ht="229.5" customHeight="1" x14ac:dyDescent="0.35">
      <c r="A18" s="47"/>
      <c r="B18" s="13">
        <v>1005</v>
      </c>
      <c r="C18" s="13" t="s">
        <v>114</v>
      </c>
      <c r="D18" s="13" t="s">
        <v>115</v>
      </c>
      <c r="E18" s="13" t="s">
        <v>95</v>
      </c>
      <c r="F18" s="14" t="s">
        <v>101</v>
      </c>
      <c r="G18" s="13" t="s">
        <v>102</v>
      </c>
      <c r="H18" s="13">
        <v>1</v>
      </c>
      <c r="I18" s="13">
        <v>2</v>
      </c>
      <c r="J18" s="13">
        <v>2</v>
      </c>
      <c r="K18" s="13">
        <v>3</v>
      </c>
      <c r="L18" s="13">
        <f t="shared" si="2"/>
        <v>8</v>
      </c>
      <c r="M18" s="13">
        <v>3</v>
      </c>
      <c r="N18" s="13">
        <v>24</v>
      </c>
      <c r="O18" s="15" t="s">
        <v>116</v>
      </c>
      <c r="P18" s="16" t="s">
        <v>67</v>
      </c>
      <c r="Q18" s="13" t="s">
        <v>65</v>
      </c>
      <c r="R18" s="13" t="s">
        <v>65</v>
      </c>
      <c r="S18" s="13" t="s">
        <v>147</v>
      </c>
      <c r="T18" s="13" t="s">
        <v>149</v>
      </c>
      <c r="U18" s="13" t="s">
        <v>65</v>
      </c>
      <c r="V18" s="17">
        <v>1</v>
      </c>
      <c r="W18" s="17">
        <v>1</v>
      </c>
      <c r="X18" s="17">
        <v>1</v>
      </c>
      <c r="Y18" s="13">
        <v>3</v>
      </c>
      <c r="Z18" s="13">
        <f t="shared" si="4"/>
        <v>6</v>
      </c>
      <c r="AA18" s="13">
        <v>2</v>
      </c>
      <c r="AB18" s="13">
        <v>12</v>
      </c>
      <c r="AC18" s="15" t="str">
        <f t="shared" si="6"/>
        <v>MODERADO</v>
      </c>
      <c r="AD18" s="2"/>
      <c r="AE18" s="2"/>
      <c r="AF18" s="3"/>
    </row>
    <row r="19" spans="1:32" s="4" customFormat="1" ht="229.5" customHeight="1" x14ac:dyDescent="0.35">
      <c r="A19" s="46" t="s">
        <v>20</v>
      </c>
      <c r="B19" s="13">
        <v>105</v>
      </c>
      <c r="C19" s="13" t="str">
        <f>IFERROR(VLOOKUP(B19,[3]PELIGROS!$B$7:$D$130,2,FALSE),"")</f>
        <v>Uso de escaleras portátiles</v>
      </c>
      <c r="D19" s="13" t="str">
        <f>IFERROR(VLOOKUP(B19,[3]PELIGROS!$B$7:$D$130,3,FALSE),"")</f>
        <v>Caídas a distinto nivel, golpes, fracturas, muerte.</v>
      </c>
      <c r="E19" s="13" t="s">
        <v>95</v>
      </c>
      <c r="F19" s="14" t="s">
        <v>103</v>
      </c>
      <c r="G19" s="13" t="s">
        <v>85</v>
      </c>
      <c r="H19" s="13">
        <v>1</v>
      </c>
      <c r="I19" s="13">
        <v>2</v>
      </c>
      <c r="J19" s="13">
        <v>2</v>
      </c>
      <c r="K19" s="13">
        <v>2</v>
      </c>
      <c r="L19" s="13">
        <f t="shared" si="2"/>
        <v>7</v>
      </c>
      <c r="M19" s="13">
        <v>2</v>
      </c>
      <c r="N19" s="13">
        <f t="shared" si="3"/>
        <v>14</v>
      </c>
      <c r="O19" s="15" t="str">
        <f t="shared" si="1"/>
        <v>MODERADO</v>
      </c>
      <c r="P19" s="16" t="s">
        <v>66</v>
      </c>
      <c r="Q19" s="13" t="s">
        <v>65</v>
      </c>
      <c r="R19" s="13" t="s">
        <v>65</v>
      </c>
      <c r="S19" s="13" t="s">
        <v>65</v>
      </c>
      <c r="T19" s="13" t="s">
        <v>136</v>
      </c>
      <c r="U19" s="13" t="s">
        <v>142</v>
      </c>
      <c r="V19" s="13">
        <v>1</v>
      </c>
      <c r="W19" s="13">
        <v>1</v>
      </c>
      <c r="X19" s="13">
        <v>1</v>
      </c>
      <c r="Y19" s="13">
        <v>2</v>
      </c>
      <c r="Z19" s="13">
        <f t="shared" si="4"/>
        <v>5</v>
      </c>
      <c r="AA19" s="13">
        <v>1</v>
      </c>
      <c r="AB19" s="13">
        <f t="shared" si="5"/>
        <v>5</v>
      </c>
      <c r="AC19" s="15" t="str">
        <f t="shared" si="6"/>
        <v>TOLERABLE</v>
      </c>
      <c r="AD19" s="2"/>
      <c r="AE19" s="2"/>
      <c r="AF19" s="3"/>
    </row>
    <row r="20" spans="1:32" s="4" customFormat="1" ht="229.5" customHeight="1" x14ac:dyDescent="0.35">
      <c r="A20" s="85"/>
      <c r="B20" s="13">
        <v>400</v>
      </c>
      <c r="C20" s="13" t="s">
        <v>173</v>
      </c>
      <c r="D20" s="13" t="s">
        <v>174</v>
      </c>
      <c r="E20" s="13" t="s">
        <v>95</v>
      </c>
      <c r="F20" s="14" t="s">
        <v>97</v>
      </c>
      <c r="G20" s="13" t="s">
        <v>85</v>
      </c>
      <c r="H20" s="13">
        <v>1</v>
      </c>
      <c r="I20" s="13">
        <v>2</v>
      </c>
      <c r="J20" s="13">
        <v>2</v>
      </c>
      <c r="K20" s="13">
        <v>2</v>
      </c>
      <c r="L20" s="13">
        <f t="shared" si="2"/>
        <v>7</v>
      </c>
      <c r="M20" s="13">
        <v>3</v>
      </c>
      <c r="N20" s="13">
        <f t="shared" si="3"/>
        <v>21</v>
      </c>
      <c r="O20" s="15" t="str">
        <f t="shared" si="1"/>
        <v>IMPORTANTE</v>
      </c>
      <c r="P20" s="16" t="s">
        <v>66</v>
      </c>
      <c r="Q20" s="13" t="s">
        <v>65</v>
      </c>
      <c r="R20" s="13" t="s">
        <v>65</v>
      </c>
      <c r="S20" s="20" t="s">
        <v>65</v>
      </c>
      <c r="T20" s="13" t="s">
        <v>135</v>
      </c>
      <c r="U20" s="13" t="s">
        <v>143</v>
      </c>
      <c r="V20" s="17">
        <v>1</v>
      </c>
      <c r="W20" s="17">
        <v>1</v>
      </c>
      <c r="X20" s="17">
        <v>1</v>
      </c>
      <c r="Y20" s="13">
        <v>2</v>
      </c>
      <c r="Z20" s="13">
        <f t="shared" si="4"/>
        <v>5</v>
      </c>
      <c r="AA20" s="17">
        <v>2</v>
      </c>
      <c r="AB20" s="13">
        <f t="shared" si="5"/>
        <v>10</v>
      </c>
      <c r="AC20" s="15" t="str">
        <f t="shared" si="6"/>
        <v>MODERADO</v>
      </c>
      <c r="AD20" s="2"/>
      <c r="AE20" s="2"/>
      <c r="AF20" s="3"/>
    </row>
    <row r="21" spans="1:32" s="4" customFormat="1" ht="229.5" customHeight="1" x14ac:dyDescent="0.35">
      <c r="A21" s="47"/>
      <c r="B21" s="13">
        <v>401</v>
      </c>
      <c r="C21" s="13" t="str">
        <f>IFERROR(VLOOKUP(B21,[3]PELIGROS!$B$7:$D$130,2,FALSE),"")</f>
        <v>Sustancias asfixiantes (gases y vapores)</v>
      </c>
      <c r="D21" s="13" t="str">
        <f>IFERROR(VLOOKUP(B21,[3]PELIGROS!$B$7:$D$130,3,FALSE),"")</f>
        <v>Inhalación de sustancias asfixiantes, desmayos, intoxicación, muerte.</v>
      </c>
      <c r="E21" s="13" t="s">
        <v>95</v>
      </c>
      <c r="F21" s="14" t="s">
        <v>98</v>
      </c>
      <c r="G21" s="13" t="s">
        <v>85</v>
      </c>
      <c r="H21" s="13">
        <v>1</v>
      </c>
      <c r="I21" s="13">
        <v>2</v>
      </c>
      <c r="J21" s="13">
        <v>2</v>
      </c>
      <c r="K21" s="13">
        <v>2</v>
      </c>
      <c r="L21" s="13">
        <f t="shared" si="2"/>
        <v>7</v>
      </c>
      <c r="M21" s="13">
        <v>3</v>
      </c>
      <c r="N21" s="13">
        <f t="shared" si="3"/>
        <v>21</v>
      </c>
      <c r="O21" s="15" t="str">
        <f t="shared" si="1"/>
        <v>IMPORTANTE</v>
      </c>
      <c r="P21" s="16" t="s">
        <v>66</v>
      </c>
      <c r="Q21" s="13" t="s">
        <v>65</v>
      </c>
      <c r="R21" s="13" t="s">
        <v>65</v>
      </c>
      <c r="S21" s="13" t="s">
        <v>65</v>
      </c>
      <c r="T21" s="13" t="s">
        <v>136</v>
      </c>
      <c r="U21" s="13" t="s">
        <v>142</v>
      </c>
      <c r="V21" s="17">
        <v>1</v>
      </c>
      <c r="W21" s="17">
        <v>1</v>
      </c>
      <c r="X21" s="17">
        <v>1</v>
      </c>
      <c r="Y21" s="13">
        <v>2</v>
      </c>
      <c r="Z21" s="13">
        <f t="shared" si="4"/>
        <v>5</v>
      </c>
      <c r="AA21" s="17">
        <v>2</v>
      </c>
      <c r="AB21" s="13">
        <f t="shared" si="5"/>
        <v>10</v>
      </c>
      <c r="AC21" s="15" t="str">
        <f t="shared" si="6"/>
        <v>MODERADO</v>
      </c>
      <c r="AD21" s="2"/>
      <c r="AE21" s="2"/>
      <c r="AF21" s="3"/>
    </row>
    <row r="22" spans="1:32" s="4" customFormat="1" ht="229.5" customHeight="1" x14ac:dyDescent="0.35">
      <c r="A22" s="85"/>
      <c r="B22" s="21">
        <v>602</v>
      </c>
      <c r="C22" s="13" t="str">
        <f>IFERROR(VLOOKUP(B22,[3]PELIGROS!$B$7:$D$130,2,FALSE),"")</f>
        <v>Ambientes con altas temperaturas</v>
      </c>
      <c r="D22" s="13" t="str">
        <f>IFERROR(VLOOKUP(B22,[3]PELIGROS!$B$7:$D$130,3,FALSE),"")</f>
        <v>Exposición a ambientes con altas temperaturas estrés térmico</v>
      </c>
      <c r="E22" s="13" t="s">
        <v>95</v>
      </c>
      <c r="F22" s="14" t="s">
        <v>97</v>
      </c>
      <c r="G22" s="13" t="s">
        <v>85</v>
      </c>
      <c r="H22" s="13">
        <v>1</v>
      </c>
      <c r="I22" s="13">
        <v>2</v>
      </c>
      <c r="J22" s="13">
        <v>2</v>
      </c>
      <c r="K22" s="13">
        <v>2</v>
      </c>
      <c r="L22" s="13">
        <f t="shared" si="2"/>
        <v>7</v>
      </c>
      <c r="M22" s="13">
        <v>2</v>
      </c>
      <c r="N22" s="13">
        <f t="shared" si="3"/>
        <v>14</v>
      </c>
      <c r="O22" s="15" t="str">
        <f t="shared" si="1"/>
        <v>MODERADO</v>
      </c>
      <c r="P22" s="16" t="s">
        <v>67</v>
      </c>
      <c r="Q22" s="13" t="s">
        <v>65</v>
      </c>
      <c r="R22" s="13" t="s">
        <v>65</v>
      </c>
      <c r="S22" s="13" t="s">
        <v>65</v>
      </c>
      <c r="T22" s="13" t="s">
        <v>136</v>
      </c>
      <c r="U22" s="13" t="s">
        <v>132</v>
      </c>
      <c r="V22" s="17">
        <v>1</v>
      </c>
      <c r="W22" s="17">
        <v>1</v>
      </c>
      <c r="X22" s="17">
        <v>1</v>
      </c>
      <c r="Y22" s="13">
        <v>2</v>
      </c>
      <c r="Z22" s="13">
        <f t="shared" si="4"/>
        <v>5</v>
      </c>
      <c r="AA22" s="17">
        <v>1</v>
      </c>
      <c r="AB22" s="13">
        <f t="shared" si="5"/>
        <v>5</v>
      </c>
      <c r="AC22" s="15" t="str">
        <f t="shared" si="6"/>
        <v>TOLERABLE</v>
      </c>
      <c r="AD22" s="2"/>
      <c r="AE22" s="2"/>
      <c r="AF22" s="3"/>
    </row>
    <row r="23" spans="1:32" s="4" customFormat="1" ht="229.5" customHeight="1" x14ac:dyDescent="0.35">
      <c r="A23" s="85"/>
      <c r="B23" s="13">
        <v>604</v>
      </c>
      <c r="C23" s="13" t="str">
        <f>IFERROR(VLOOKUP(B23,[3]PELIGROS!$B$7:$D$130,2,FALSE),"")</f>
        <v>Radiación UV</v>
      </c>
      <c r="D23" s="13" t="str">
        <f>IFERROR(VLOOKUP(B23,[3]PELIGROS!$B$7:$D$130,3,FALSE),"")</f>
        <v>Exposición a radiación UV, enfermedades de la piel, lesiones a la vista</v>
      </c>
      <c r="E23" s="13" t="s">
        <v>95</v>
      </c>
      <c r="F23" s="14" t="s">
        <v>97</v>
      </c>
      <c r="G23" s="13" t="s">
        <v>102</v>
      </c>
      <c r="H23" s="13">
        <v>1</v>
      </c>
      <c r="I23" s="13">
        <v>2</v>
      </c>
      <c r="J23" s="13">
        <v>2</v>
      </c>
      <c r="K23" s="13">
        <v>2</v>
      </c>
      <c r="L23" s="13">
        <f t="shared" si="2"/>
        <v>7</v>
      </c>
      <c r="M23" s="13">
        <v>3</v>
      </c>
      <c r="N23" s="13">
        <f t="shared" si="3"/>
        <v>21</v>
      </c>
      <c r="O23" s="15" t="str">
        <f t="shared" si="1"/>
        <v>IMPORTANTE</v>
      </c>
      <c r="P23" s="16" t="s">
        <v>66</v>
      </c>
      <c r="Q23" s="13" t="s">
        <v>65</v>
      </c>
      <c r="R23" s="13" t="s">
        <v>65</v>
      </c>
      <c r="S23" s="13" t="s">
        <v>65</v>
      </c>
      <c r="T23" s="13" t="s">
        <v>144</v>
      </c>
      <c r="U23" s="13" t="s">
        <v>145</v>
      </c>
      <c r="V23" s="17">
        <v>1</v>
      </c>
      <c r="W23" s="17">
        <v>1</v>
      </c>
      <c r="X23" s="17">
        <v>1</v>
      </c>
      <c r="Y23" s="13">
        <v>3</v>
      </c>
      <c r="Z23" s="13">
        <f t="shared" si="4"/>
        <v>6</v>
      </c>
      <c r="AA23" s="17">
        <v>2</v>
      </c>
      <c r="AB23" s="13">
        <f t="shared" si="5"/>
        <v>12</v>
      </c>
      <c r="AC23" s="15" t="str">
        <f t="shared" si="6"/>
        <v>MODERADO</v>
      </c>
      <c r="AD23" s="2"/>
      <c r="AE23" s="2"/>
      <c r="AF23" s="3"/>
    </row>
    <row r="24" spans="1:32" s="4" customFormat="1" ht="229.5" customHeight="1" x14ac:dyDescent="0.35">
      <c r="A24" s="85"/>
      <c r="B24" s="13">
        <v>900</v>
      </c>
      <c r="C24" s="13" t="str">
        <f>IFERROR(VLOOKUP(B24,[3]PELIGROS!$B$7:$D$130,2,FALSE),"")</f>
        <v>Olores desagradables</v>
      </c>
      <c r="D24" s="13" t="str">
        <f>IFERROR(VLOOKUP(B24,[3]PELIGROS!$B$7:$D$130,3,FALSE),"")</f>
        <v>Inhalación de olores desagradables, náuseas, dolor de cabeza</v>
      </c>
      <c r="E24" s="13" t="s">
        <v>95</v>
      </c>
      <c r="F24" s="14" t="s">
        <v>98</v>
      </c>
      <c r="G24" s="13" t="s">
        <v>102</v>
      </c>
      <c r="H24" s="13">
        <v>1</v>
      </c>
      <c r="I24" s="13">
        <v>2</v>
      </c>
      <c r="J24" s="13">
        <v>2</v>
      </c>
      <c r="K24" s="13">
        <v>2</v>
      </c>
      <c r="L24" s="13">
        <f t="shared" si="2"/>
        <v>7</v>
      </c>
      <c r="M24" s="13">
        <v>1</v>
      </c>
      <c r="N24" s="13">
        <f t="shared" si="3"/>
        <v>7</v>
      </c>
      <c r="O24" s="15" t="str">
        <f t="shared" si="1"/>
        <v>TOLERABLE</v>
      </c>
      <c r="P24" s="16" t="s">
        <v>67</v>
      </c>
      <c r="Q24" s="13" t="s">
        <v>65</v>
      </c>
      <c r="R24" s="13" t="s">
        <v>65</v>
      </c>
      <c r="S24" s="13" t="s">
        <v>65</v>
      </c>
      <c r="T24" s="13" t="s">
        <v>154</v>
      </c>
      <c r="U24" s="13" t="s">
        <v>153</v>
      </c>
      <c r="V24" s="17">
        <v>1</v>
      </c>
      <c r="W24" s="17">
        <v>1</v>
      </c>
      <c r="X24" s="17">
        <v>1</v>
      </c>
      <c r="Y24" s="13">
        <v>2</v>
      </c>
      <c r="Z24" s="13">
        <f t="shared" si="4"/>
        <v>5</v>
      </c>
      <c r="AA24" s="17">
        <v>1</v>
      </c>
      <c r="AB24" s="13">
        <f t="shared" si="5"/>
        <v>5</v>
      </c>
      <c r="AC24" s="15" t="str">
        <f t="shared" si="6"/>
        <v>TOLERABLE</v>
      </c>
      <c r="AD24" s="2"/>
      <c r="AE24" s="2"/>
      <c r="AF24" s="3"/>
    </row>
    <row r="25" spans="1:32" s="4" customFormat="1" ht="229.5" customHeight="1" x14ac:dyDescent="0.35">
      <c r="A25" s="85"/>
      <c r="B25" s="13">
        <v>901</v>
      </c>
      <c r="C25" s="13" t="str">
        <f>IFERROR(VLOOKUP(B25,[3]PELIGROS!$B$7:$D$130,2,FALSE),"")</f>
        <v>Agentes patógenos en aire, suelo o agua</v>
      </c>
      <c r="D25" s="13" t="str">
        <f>IFERROR(VLOOKUP(B25,[3]PELIGROS!$B$7:$D$130,3,FALSE),"")</f>
        <v>Exposición a agentes patógenos en aire, suelo o agua, enfermedades respiratorias y gastrointestinales.</v>
      </c>
      <c r="E25" s="13" t="s">
        <v>95</v>
      </c>
      <c r="F25" s="14" t="s">
        <v>100</v>
      </c>
      <c r="G25" s="13" t="s">
        <v>102</v>
      </c>
      <c r="H25" s="13">
        <v>1</v>
      </c>
      <c r="I25" s="13">
        <v>2</v>
      </c>
      <c r="J25" s="13">
        <v>2</v>
      </c>
      <c r="K25" s="13">
        <v>2</v>
      </c>
      <c r="L25" s="13">
        <f t="shared" si="2"/>
        <v>7</v>
      </c>
      <c r="M25" s="13">
        <v>2</v>
      </c>
      <c r="N25" s="13">
        <f t="shared" si="3"/>
        <v>14</v>
      </c>
      <c r="O25" s="15" t="str">
        <f t="shared" si="1"/>
        <v>MODERADO</v>
      </c>
      <c r="P25" s="16" t="s">
        <v>66</v>
      </c>
      <c r="Q25" s="13" t="s">
        <v>65</v>
      </c>
      <c r="R25" s="13" t="s">
        <v>65</v>
      </c>
      <c r="S25" s="13" t="s">
        <v>65</v>
      </c>
      <c r="T25" s="13" t="s">
        <v>146</v>
      </c>
      <c r="U25" s="13" t="s">
        <v>142</v>
      </c>
      <c r="V25" s="13">
        <v>1</v>
      </c>
      <c r="W25" s="13">
        <v>1</v>
      </c>
      <c r="X25" s="13">
        <v>1</v>
      </c>
      <c r="Y25" s="13">
        <v>2</v>
      </c>
      <c r="Z25" s="13">
        <f t="shared" si="4"/>
        <v>5</v>
      </c>
      <c r="AA25" s="13">
        <v>1</v>
      </c>
      <c r="AB25" s="13">
        <f t="shared" si="5"/>
        <v>5</v>
      </c>
      <c r="AC25" s="15" t="str">
        <f t="shared" si="6"/>
        <v>TOLERABLE</v>
      </c>
      <c r="AD25" s="2"/>
      <c r="AE25" s="2"/>
      <c r="AF25" s="3"/>
    </row>
    <row r="26" spans="1:32" s="4" customFormat="1" ht="229.5" customHeight="1" x14ac:dyDescent="0.35">
      <c r="A26" s="85"/>
      <c r="B26" s="13">
        <v>903</v>
      </c>
      <c r="C26" s="13" t="str">
        <f>IFERROR(VLOOKUP(B26,[3]PELIGROS!$B$7:$D$130,2,FALSE),"")</f>
        <v>Manipulación de residuos y desperdicios</v>
      </c>
      <c r="D26" s="13" t="str">
        <f>IFERROR(VLOOKUP(B26,[3]PELIGROS!$B$7:$D$130,3,FALSE),"")</f>
        <v>Exposición a agentes patógenos, enfermedades respiratorias y de la piel</v>
      </c>
      <c r="E26" s="13" t="s">
        <v>95</v>
      </c>
      <c r="F26" s="14" t="s">
        <v>100</v>
      </c>
      <c r="G26" s="13" t="s">
        <v>102</v>
      </c>
      <c r="H26" s="13">
        <v>1</v>
      </c>
      <c r="I26" s="13">
        <v>2</v>
      </c>
      <c r="J26" s="13">
        <v>2</v>
      </c>
      <c r="K26" s="13">
        <v>2</v>
      </c>
      <c r="L26" s="13">
        <f t="shared" si="2"/>
        <v>7</v>
      </c>
      <c r="M26" s="13">
        <v>2</v>
      </c>
      <c r="N26" s="13">
        <f t="shared" si="3"/>
        <v>14</v>
      </c>
      <c r="O26" s="15" t="str">
        <f t="shared" si="1"/>
        <v>MODERADO</v>
      </c>
      <c r="P26" s="16" t="s">
        <v>66</v>
      </c>
      <c r="Q26" s="13" t="s">
        <v>65</v>
      </c>
      <c r="R26" s="13" t="s">
        <v>65</v>
      </c>
      <c r="S26" s="13" t="s">
        <v>65</v>
      </c>
      <c r="T26" s="13" t="s">
        <v>146</v>
      </c>
      <c r="U26" s="13" t="s">
        <v>142</v>
      </c>
      <c r="V26" s="13">
        <v>1</v>
      </c>
      <c r="W26" s="13">
        <v>1</v>
      </c>
      <c r="X26" s="13">
        <v>1</v>
      </c>
      <c r="Y26" s="13">
        <v>2</v>
      </c>
      <c r="Z26" s="13">
        <f t="shared" si="4"/>
        <v>5</v>
      </c>
      <c r="AA26" s="13">
        <v>1</v>
      </c>
      <c r="AB26" s="13">
        <f t="shared" si="5"/>
        <v>5</v>
      </c>
      <c r="AC26" s="15" t="str">
        <f t="shared" si="6"/>
        <v>TOLERABLE</v>
      </c>
      <c r="AD26" s="2"/>
      <c r="AE26" s="2"/>
      <c r="AF26" s="3"/>
    </row>
    <row r="27" spans="1:32" s="4" customFormat="1" ht="308" customHeight="1" x14ac:dyDescent="0.35">
      <c r="A27" s="85"/>
      <c r="B27" s="13">
        <v>908</v>
      </c>
      <c r="C27" s="13" t="str">
        <f>IFERROR(VLOOKUP(B27,[3]PELIGROS!$B$7:$D$130,2,FALSE),"")</f>
        <v>Virus SARS-CoV-2 (Virus que produce la enfermedad COVID-19)</v>
      </c>
      <c r="D27" s="13" t="str">
        <f>IFERROR(VLOOKUP(B27,[3]PELIGROS!$B$7:$D$130,3,FALSE),"")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3" t="s">
        <v>95</v>
      </c>
      <c r="F27" s="14" t="s">
        <v>100</v>
      </c>
      <c r="G27" s="13" t="s">
        <v>102</v>
      </c>
      <c r="H27" s="13">
        <v>1</v>
      </c>
      <c r="I27" s="13">
        <v>1</v>
      </c>
      <c r="J27" s="13">
        <v>1</v>
      </c>
      <c r="K27" s="13">
        <v>3</v>
      </c>
      <c r="L27" s="13">
        <f t="shared" ref="L27" si="7">H27+I27+J27+K27</f>
        <v>6</v>
      </c>
      <c r="M27" s="13">
        <v>3</v>
      </c>
      <c r="N27" s="13">
        <f t="shared" ref="N27" si="8">L27*M27</f>
        <v>18</v>
      </c>
      <c r="O27" s="15" t="str">
        <f t="shared" ref="O27" si="9">IF(N27&gt;=25,"INTOLERABLE",IF(N27&gt;=17,"IMPORTANTE",IF(N27&gt;=9,"MODERADO",IF(N27&gt;=5,"TOLERABLE","TRIVIAL"))))</f>
        <v>IMPORTANTE</v>
      </c>
      <c r="P27" s="16" t="s">
        <v>175</v>
      </c>
      <c r="Q27" s="13" t="s">
        <v>65</v>
      </c>
      <c r="R27" s="13" t="s">
        <v>65</v>
      </c>
      <c r="S27" s="13" t="s">
        <v>65</v>
      </c>
      <c r="T27" s="13" t="s">
        <v>130</v>
      </c>
      <c r="U27" s="13" t="s">
        <v>65</v>
      </c>
      <c r="V27" s="13">
        <v>1</v>
      </c>
      <c r="W27" s="13">
        <v>1</v>
      </c>
      <c r="X27" s="13">
        <v>1</v>
      </c>
      <c r="Y27" s="17">
        <v>3</v>
      </c>
      <c r="Z27" s="13">
        <f t="shared" ref="Z27" si="10">V27+W27+X27+Y27</f>
        <v>6</v>
      </c>
      <c r="AA27" s="13">
        <v>2</v>
      </c>
      <c r="AB27" s="13">
        <f t="shared" ref="AB27" si="11">Z27*AA27</f>
        <v>12</v>
      </c>
      <c r="AC27" s="15" t="str">
        <f t="shared" ref="AC27" si="12">IF(AB27&gt;=25,"INTOLERABLE",IF(AB27&gt;=17,"IMPORTANTE",IF(AB27&gt;=9,"MODERADO",IF(AB27&gt;=5,"TOLERABLE","TRIVIAL"))))</f>
        <v>MODERADO</v>
      </c>
      <c r="AD27" s="2"/>
      <c r="AE27" s="2"/>
      <c r="AF27" s="3"/>
    </row>
    <row r="28" spans="1:32" s="4" customFormat="1" ht="229.5" customHeight="1" x14ac:dyDescent="0.35">
      <c r="A28" s="85"/>
      <c r="B28" s="13"/>
      <c r="C28" s="13" t="s">
        <v>114</v>
      </c>
      <c r="D28" s="13" t="s">
        <v>115</v>
      </c>
      <c r="E28" s="13" t="s">
        <v>95</v>
      </c>
      <c r="F28" s="14" t="s">
        <v>101</v>
      </c>
      <c r="G28" s="13" t="s">
        <v>102</v>
      </c>
      <c r="H28" s="13">
        <v>1</v>
      </c>
      <c r="I28" s="13">
        <v>2</v>
      </c>
      <c r="J28" s="13">
        <v>2</v>
      </c>
      <c r="K28" s="13">
        <v>3</v>
      </c>
      <c r="L28" s="13">
        <f t="shared" si="2"/>
        <v>8</v>
      </c>
      <c r="M28" s="13">
        <v>3</v>
      </c>
      <c r="N28" s="13">
        <f t="shared" si="3"/>
        <v>24</v>
      </c>
      <c r="O28" s="15" t="str">
        <f t="shared" si="1"/>
        <v>IMPORTANTE</v>
      </c>
      <c r="P28" s="16" t="s">
        <v>67</v>
      </c>
      <c r="Q28" s="13" t="s">
        <v>65</v>
      </c>
      <c r="R28" s="13" t="s">
        <v>65</v>
      </c>
      <c r="S28" s="13" t="s">
        <v>120</v>
      </c>
      <c r="T28" s="13" t="s">
        <v>149</v>
      </c>
      <c r="U28" s="13" t="s">
        <v>65</v>
      </c>
      <c r="V28" s="13">
        <v>1</v>
      </c>
      <c r="W28" s="13">
        <v>1</v>
      </c>
      <c r="X28" s="13">
        <v>1</v>
      </c>
      <c r="Y28" s="13">
        <v>2</v>
      </c>
      <c r="Z28" s="13">
        <f t="shared" si="4"/>
        <v>5</v>
      </c>
      <c r="AA28" s="13">
        <v>2</v>
      </c>
      <c r="AB28" s="13">
        <v>12</v>
      </c>
      <c r="AC28" s="15" t="str">
        <f t="shared" si="6"/>
        <v>MODERADO</v>
      </c>
      <c r="AD28" s="2"/>
      <c r="AE28" s="2"/>
      <c r="AF28" s="3"/>
    </row>
    <row r="29" spans="1:32" s="4" customFormat="1" ht="229.5" customHeight="1" x14ac:dyDescent="0.35">
      <c r="A29" s="85"/>
      <c r="B29" s="13">
        <v>1010</v>
      </c>
      <c r="C29" s="13" t="str">
        <f>IFERROR(VLOOKUP(B29,[3]PELIGROS!$B$7:$D$130,2,FALSE),"")</f>
        <v>Trabajos de Pie</v>
      </c>
      <c r="D29" s="13" t="str">
        <f>IFERROR(VLOOKUP(B29,[3]PELIGROS!$B$7:$D$130,3,FALSE),"")</f>
        <v xml:space="preserve">Trabajos de pie con tiempo prolongados, fatiga y tensión muscular, várices, daños en los tendones y ligamentos </v>
      </c>
      <c r="E29" s="13" t="s">
        <v>95</v>
      </c>
      <c r="F29" s="14" t="s">
        <v>101</v>
      </c>
      <c r="G29" s="13" t="s">
        <v>102</v>
      </c>
      <c r="H29" s="13">
        <v>1</v>
      </c>
      <c r="I29" s="13">
        <v>2</v>
      </c>
      <c r="J29" s="13">
        <v>2</v>
      </c>
      <c r="K29" s="13">
        <v>2</v>
      </c>
      <c r="L29" s="13">
        <f t="shared" si="2"/>
        <v>7</v>
      </c>
      <c r="M29" s="13">
        <v>2</v>
      </c>
      <c r="N29" s="13">
        <f t="shared" si="3"/>
        <v>14</v>
      </c>
      <c r="O29" s="15" t="str">
        <f t="shared" si="1"/>
        <v>MODERADO</v>
      </c>
      <c r="P29" s="16" t="s">
        <v>68</v>
      </c>
      <c r="Q29" s="13" t="s">
        <v>65</v>
      </c>
      <c r="R29" s="13" t="s">
        <v>65</v>
      </c>
      <c r="S29" s="13" t="s">
        <v>65</v>
      </c>
      <c r="T29" s="13" t="s">
        <v>136</v>
      </c>
      <c r="U29" s="13" t="s">
        <v>142</v>
      </c>
      <c r="V29" s="17">
        <v>1</v>
      </c>
      <c r="W29" s="17">
        <v>1</v>
      </c>
      <c r="X29" s="17">
        <v>1</v>
      </c>
      <c r="Y29" s="13">
        <v>2</v>
      </c>
      <c r="Z29" s="13">
        <f t="shared" si="4"/>
        <v>5</v>
      </c>
      <c r="AA29" s="17">
        <v>1</v>
      </c>
      <c r="AB29" s="13">
        <f t="shared" si="5"/>
        <v>5</v>
      </c>
      <c r="AC29" s="15" t="str">
        <f t="shared" si="6"/>
        <v>TOLERABLE</v>
      </c>
      <c r="AD29" s="2"/>
      <c r="AE29" s="2"/>
      <c r="AF29" s="3"/>
    </row>
    <row r="30" spans="1:32" s="4" customFormat="1" ht="229.5" customHeight="1" x14ac:dyDescent="0.35">
      <c r="A30" s="46" t="s">
        <v>172</v>
      </c>
      <c r="B30" s="13">
        <v>100</v>
      </c>
      <c r="C30" s="13" t="str">
        <f>IFERROR(VLOOKUP(B30,[3]PELIGROS!$B$7:$D$130,2,FALSE),"")</f>
        <v>Suelo en mal estado/ irregular</v>
      </c>
      <c r="D30" s="13" t="str">
        <f>IFERROR(VLOOKUP(B30,[3]PELIGROS!$B$7:$D$130,3,FALSE),"")</f>
        <v>Caída al mismo nivel, golpes, tropezones, fractura, estirones musculares</v>
      </c>
      <c r="E30" s="13" t="s">
        <v>104</v>
      </c>
      <c r="F30" s="14" t="s">
        <v>96</v>
      </c>
      <c r="G30" s="13" t="s">
        <v>85</v>
      </c>
      <c r="H30" s="13">
        <v>1</v>
      </c>
      <c r="I30" s="13">
        <v>2</v>
      </c>
      <c r="J30" s="13">
        <v>2</v>
      </c>
      <c r="K30" s="13">
        <v>3</v>
      </c>
      <c r="L30" s="13">
        <f t="shared" si="2"/>
        <v>8</v>
      </c>
      <c r="M30" s="13">
        <v>2</v>
      </c>
      <c r="N30" s="13">
        <f t="shared" si="3"/>
        <v>16</v>
      </c>
      <c r="O30" s="15" t="str">
        <f t="shared" si="1"/>
        <v>MODERADO</v>
      </c>
      <c r="P30" s="16" t="s">
        <v>66</v>
      </c>
      <c r="Q30" s="13" t="s">
        <v>65</v>
      </c>
      <c r="R30" s="13" t="s">
        <v>65</v>
      </c>
      <c r="S30" s="13" t="s">
        <v>65</v>
      </c>
      <c r="T30" s="13" t="s">
        <v>136</v>
      </c>
      <c r="U30" s="13" t="s">
        <v>142</v>
      </c>
      <c r="V30" s="13">
        <v>1</v>
      </c>
      <c r="W30" s="13">
        <v>1</v>
      </c>
      <c r="X30" s="13">
        <v>1</v>
      </c>
      <c r="Y30" s="13">
        <v>3</v>
      </c>
      <c r="Z30" s="13">
        <f t="shared" si="4"/>
        <v>6</v>
      </c>
      <c r="AA30" s="13">
        <v>1</v>
      </c>
      <c r="AB30" s="13">
        <f t="shared" si="5"/>
        <v>6</v>
      </c>
      <c r="AC30" s="15" t="str">
        <f t="shared" si="6"/>
        <v>TOLERABLE</v>
      </c>
      <c r="AD30" s="2"/>
      <c r="AE30" s="2"/>
      <c r="AF30" s="3"/>
    </row>
    <row r="31" spans="1:32" s="4" customFormat="1" ht="229.5" customHeight="1" x14ac:dyDescent="0.35">
      <c r="A31" s="85"/>
      <c r="B31" s="13">
        <v>104</v>
      </c>
      <c r="C31" s="13" t="str">
        <f>IFERROR(VLOOKUP(B31,[3]PELIGROS!$B$7:$D$130,2,FALSE),"")</f>
        <v>Zanjas / Desniveles/ Excavaciones  en el lugar de trabajo</v>
      </c>
      <c r="D31" s="13" t="str">
        <f>IFERROR(VLOOKUP(B31,[3]PELIGROS!$B$7:$D$130,3,FALSE),"")</f>
        <v>Caídas a distinto nivel, tropezones, golpes</v>
      </c>
      <c r="E31" s="13" t="s">
        <v>104</v>
      </c>
      <c r="F31" s="14" t="s">
        <v>96</v>
      </c>
      <c r="G31" s="13" t="s">
        <v>85</v>
      </c>
      <c r="H31" s="13">
        <v>1</v>
      </c>
      <c r="I31" s="13">
        <v>2</v>
      </c>
      <c r="J31" s="13">
        <v>2</v>
      </c>
      <c r="K31" s="13">
        <v>3</v>
      </c>
      <c r="L31" s="13">
        <f t="shared" si="2"/>
        <v>8</v>
      </c>
      <c r="M31" s="13">
        <v>2</v>
      </c>
      <c r="N31" s="13">
        <f t="shared" si="3"/>
        <v>16</v>
      </c>
      <c r="O31" s="15" t="str">
        <f t="shared" si="1"/>
        <v>MODERADO</v>
      </c>
      <c r="P31" s="16" t="s">
        <v>67</v>
      </c>
      <c r="Q31" s="13" t="s">
        <v>65</v>
      </c>
      <c r="R31" s="13" t="s">
        <v>65</v>
      </c>
      <c r="S31" s="13" t="s">
        <v>21</v>
      </c>
      <c r="T31" s="13" t="s">
        <v>134</v>
      </c>
      <c r="U31" s="13" t="s">
        <v>131</v>
      </c>
      <c r="V31" s="17">
        <v>1</v>
      </c>
      <c r="W31" s="17">
        <v>1</v>
      </c>
      <c r="X31" s="17">
        <v>1</v>
      </c>
      <c r="Y31" s="13">
        <v>3</v>
      </c>
      <c r="Z31" s="13">
        <f t="shared" si="4"/>
        <v>6</v>
      </c>
      <c r="AA31" s="17">
        <v>1</v>
      </c>
      <c r="AB31" s="13">
        <f t="shared" si="5"/>
        <v>6</v>
      </c>
      <c r="AC31" s="15" t="str">
        <f t="shared" si="6"/>
        <v>TOLERABLE</v>
      </c>
      <c r="AD31" s="2"/>
      <c r="AE31" s="2"/>
      <c r="AF31" s="3"/>
    </row>
    <row r="32" spans="1:32" s="4" customFormat="1" ht="229.5" customHeight="1" x14ac:dyDescent="0.35">
      <c r="A32" s="85"/>
      <c r="B32" s="13">
        <v>414</v>
      </c>
      <c r="C32" s="13" t="s">
        <v>122</v>
      </c>
      <c r="D32" s="13" t="s">
        <v>123</v>
      </c>
      <c r="E32" s="13" t="s">
        <v>104</v>
      </c>
      <c r="F32" s="14" t="s">
        <v>98</v>
      </c>
      <c r="G32" s="13" t="s">
        <v>85</v>
      </c>
      <c r="H32" s="13">
        <v>1</v>
      </c>
      <c r="I32" s="13">
        <v>2</v>
      </c>
      <c r="J32" s="13">
        <v>2</v>
      </c>
      <c r="K32" s="13">
        <v>3</v>
      </c>
      <c r="L32" s="13">
        <f t="shared" si="2"/>
        <v>8</v>
      </c>
      <c r="M32" s="13">
        <v>3</v>
      </c>
      <c r="N32" s="13">
        <f t="shared" si="3"/>
        <v>24</v>
      </c>
      <c r="O32" s="15" t="str">
        <f t="shared" si="1"/>
        <v>IMPORTANTE</v>
      </c>
      <c r="P32" s="16" t="s">
        <v>69</v>
      </c>
      <c r="Q32" s="13" t="s">
        <v>65</v>
      </c>
      <c r="R32" s="13" t="s">
        <v>65</v>
      </c>
      <c r="S32" s="13" t="s">
        <v>124</v>
      </c>
      <c r="T32" s="13" t="s">
        <v>136</v>
      </c>
      <c r="U32" s="13" t="s">
        <v>141</v>
      </c>
      <c r="V32" s="13">
        <v>1</v>
      </c>
      <c r="W32" s="13">
        <v>1</v>
      </c>
      <c r="X32" s="13">
        <v>1</v>
      </c>
      <c r="Y32" s="13">
        <v>3</v>
      </c>
      <c r="Z32" s="13">
        <f t="shared" si="4"/>
        <v>6</v>
      </c>
      <c r="AA32" s="13">
        <v>2</v>
      </c>
      <c r="AB32" s="13">
        <f t="shared" si="5"/>
        <v>12</v>
      </c>
      <c r="AC32" s="15" t="str">
        <f t="shared" si="6"/>
        <v>MODERADO</v>
      </c>
      <c r="AD32" s="2"/>
      <c r="AE32" s="2"/>
      <c r="AF32" s="3"/>
    </row>
    <row r="33" spans="1:32" s="4" customFormat="1" ht="229.5" customHeight="1" x14ac:dyDescent="0.35">
      <c r="A33" s="85"/>
      <c r="B33" s="13">
        <v>600</v>
      </c>
      <c r="C33" s="13" t="str">
        <f>IFERROR(VLOOKUP(B33,[3]PELIGROS!$B$7:$D$130,2,FALSE),"")</f>
        <v>Fluidos o sustancias calientes</v>
      </c>
      <c r="D33" s="13" t="str">
        <f>IFERROR(VLOOKUP(B33,[3]PELIGROS!$B$7:$D$130,3,FALSE),"")</f>
        <v>Quemaduras de primer, segundo y tercer grado.</v>
      </c>
      <c r="E33" s="13" t="s">
        <v>95</v>
      </c>
      <c r="F33" s="14" t="s">
        <v>97</v>
      </c>
      <c r="G33" s="13" t="s">
        <v>85</v>
      </c>
      <c r="H33" s="13">
        <v>1</v>
      </c>
      <c r="I33" s="13">
        <v>2</v>
      </c>
      <c r="J33" s="13">
        <v>2</v>
      </c>
      <c r="K33" s="13">
        <v>3</v>
      </c>
      <c r="L33" s="13">
        <f t="shared" si="2"/>
        <v>8</v>
      </c>
      <c r="M33" s="13">
        <v>3</v>
      </c>
      <c r="N33" s="13">
        <f t="shared" si="3"/>
        <v>24</v>
      </c>
      <c r="O33" s="15" t="str">
        <f t="shared" si="1"/>
        <v>IMPORTANTE</v>
      </c>
      <c r="P33" s="16" t="s">
        <v>66</v>
      </c>
      <c r="Q33" s="13" t="s">
        <v>65</v>
      </c>
      <c r="R33" s="13" t="s">
        <v>65</v>
      </c>
      <c r="S33" s="13" t="s">
        <v>65</v>
      </c>
      <c r="T33" s="13" t="s">
        <v>137</v>
      </c>
      <c r="U33" s="13" t="s">
        <v>142</v>
      </c>
      <c r="V33" s="17">
        <v>1</v>
      </c>
      <c r="W33" s="17">
        <v>1</v>
      </c>
      <c r="X33" s="17">
        <v>1</v>
      </c>
      <c r="Y33" s="13">
        <v>3</v>
      </c>
      <c r="Z33" s="13">
        <f t="shared" si="4"/>
        <v>6</v>
      </c>
      <c r="AA33" s="13">
        <v>2</v>
      </c>
      <c r="AB33" s="13">
        <f t="shared" si="5"/>
        <v>12</v>
      </c>
      <c r="AC33" s="15" t="str">
        <f t="shared" si="6"/>
        <v>MODERADO</v>
      </c>
      <c r="AD33" s="2"/>
      <c r="AE33" s="2"/>
      <c r="AF33" s="3"/>
    </row>
    <row r="34" spans="1:32" s="4" customFormat="1" ht="229.5" customHeight="1" x14ac:dyDescent="0.35">
      <c r="A34" s="85"/>
      <c r="B34" s="13">
        <v>602</v>
      </c>
      <c r="C34" s="13" t="s">
        <v>109</v>
      </c>
      <c r="D34" s="13" t="s">
        <v>110</v>
      </c>
      <c r="E34" s="13" t="s">
        <v>95</v>
      </c>
      <c r="F34" s="14" t="s">
        <v>97</v>
      </c>
      <c r="G34" s="13" t="s">
        <v>85</v>
      </c>
      <c r="H34" s="13">
        <v>1</v>
      </c>
      <c r="I34" s="13">
        <v>2</v>
      </c>
      <c r="J34" s="13">
        <v>2</v>
      </c>
      <c r="K34" s="13">
        <v>3</v>
      </c>
      <c r="L34" s="13">
        <f t="shared" si="2"/>
        <v>8</v>
      </c>
      <c r="M34" s="13">
        <v>3</v>
      </c>
      <c r="N34" s="13">
        <f t="shared" si="3"/>
        <v>24</v>
      </c>
      <c r="O34" s="15" t="str">
        <f t="shared" si="1"/>
        <v>IMPORTANTE</v>
      </c>
      <c r="P34" s="16" t="s">
        <v>67</v>
      </c>
      <c r="Q34" s="13" t="s">
        <v>65</v>
      </c>
      <c r="R34" s="13" t="s">
        <v>65</v>
      </c>
      <c r="S34" s="13" t="s">
        <v>65</v>
      </c>
      <c r="T34" s="13" t="s">
        <v>135</v>
      </c>
      <c r="U34" s="13" t="s">
        <v>143</v>
      </c>
      <c r="V34" s="17">
        <v>1</v>
      </c>
      <c r="W34" s="17">
        <v>1</v>
      </c>
      <c r="X34" s="17">
        <v>1</v>
      </c>
      <c r="Y34" s="13">
        <v>2</v>
      </c>
      <c r="Z34" s="13">
        <f t="shared" si="4"/>
        <v>5</v>
      </c>
      <c r="AA34" s="17">
        <v>2</v>
      </c>
      <c r="AB34" s="13">
        <f t="shared" si="5"/>
        <v>10</v>
      </c>
      <c r="AC34" s="15" t="str">
        <f t="shared" si="6"/>
        <v>MODERADO</v>
      </c>
      <c r="AD34" s="2"/>
      <c r="AE34" s="2"/>
      <c r="AF34" s="3"/>
    </row>
    <row r="35" spans="1:32" s="4" customFormat="1" ht="229.5" customHeight="1" x14ac:dyDescent="0.35">
      <c r="A35" s="85"/>
      <c r="B35" s="13">
        <v>604</v>
      </c>
      <c r="C35" s="13" t="str">
        <f>IFERROR(VLOOKUP(B35,[3]PELIGROS!$B$7:$D$130,2,FALSE),"")</f>
        <v>Radiación UV</v>
      </c>
      <c r="D35" s="13" t="str">
        <f>IFERROR(VLOOKUP(B35,[3]PELIGROS!$B$7:$D$130,3,FALSE),"")</f>
        <v>Exposición a radiación UV, enfermedades de la piel, lesiones a la vista</v>
      </c>
      <c r="E35" s="13" t="s">
        <v>95</v>
      </c>
      <c r="F35" s="14" t="s">
        <v>97</v>
      </c>
      <c r="G35" s="13" t="s">
        <v>85</v>
      </c>
      <c r="H35" s="13">
        <v>1</v>
      </c>
      <c r="I35" s="13">
        <v>2</v>
      </c>
      <c r="J35" s="13">
        <v>2</v>
      </c>
      <c r="K35" s="13">
        <v>3</v>
      </c>
      <c r="L35" s="13">
        <f t="shared" si="2"/>
        <v>8</v>
      </c>
      <c r="M35" s="13">
        <v>3</v>
      </c>
      <c r="N35" s="13">
        <f t="shared" si="3"/>
        <v>24</v>
      </c>
      <c r="O35" s="15" t="str">
        <f t="shared" si="1"/>
        <v>IMPORTANTE</v>
      </c>
      <c r="P35" s="16" t="s">
        <v>66</v>
      </c>
      <c r="Q35" s="13" t="s">
        <v>65</v>
      </c>
      <c r="R35" s="13" t="s">
        <v>65</v>
      </c>
      <c r="S35" s="13" t="s">
        <v>65</v>
      </c>
      <c r="T35" s="13" t="s">
        <v>144</v>
      </c>
      <c r="U35" s="13" t="s">
        <v>145</v>
      </c>
      <c r="V35" s="17">
        <v>1</v>
      </c>
      <c r="W35" s="17">
        <v>1</v>
      </c>
      <c r="X35" s="17">
        <v>1</v>
      </c>
      <c r="Y35" s="13">
        <v>3</v>
      </c>
      <c r="Z35" s="13">
        <f t="shared" si="4"/>
        <v>6</v>
      </c>
      <c r="AA35" s="17">
        <v>2</v>
      </c>
      <c r="AB35" s="13">
        <f t="shared" si="5"/>
        <v>12</v>
      </c>
      <c r="AC35" s="15" t="str">
        <f t="shared" si="6"/>
        <v>MODERADO</v>
      </c>
      <c r="AD35" s="2"/>
      <c r="AE35" s="2"/>
      <c r="AF35" s="3"/>
    </row>
    <row r="36" spans="1:32" s="4" customFormat="1" ht="229.5" customHeight="1" x14ac:dyDescent="0.35">
      <c r="A36" s="85"/>
      <c r="B36" s="13">
        <v>901</v>
      </c>
      <c r="C36" s="13" t="str">
        <f>IFERROR(VLOOKUP(B36,[3]PELIGROS!$B$7:$D$130,2,FALSE),"")</f>
        <v>Agentes patógenos en aire, suelo o agua</v>
      </c>
      <c r="D36" s="13" t="str">
        <f>IFERROR(VLOOKUP(B36,[3]PELIGROS!$B$7:$D$130,3,FALSE),"")</f>
        <v>Exposición a agentes patógenos en aire, suelo o agua, enfermedades respiratorias y gastrointestinales.</v>
      </c>
      <c r="E36" s="13" t="s">
        <v>95</v>
      </c>
      <c r="F36" s="14" t="s">
        <v>100</v>
      </c>
      <c r="G36" s="13" t="s">
        <v>102</v>
      </c>
      <c r="H36" s="13">
        <v>1</v>
      </c>
      <c r="I36" s="13">
        <v>2</v>
      </c>
      <c r="J36" s="13">
        <v>2</v>
      </c>
      <c r="K36" s="13">
        <v>3</v>
      </c>
      <c r="L36" s="13">
        <f t="shared" si="2"/>
        <v>8</v>
      </c>
      <c r="M36" s="13">
        <v>2</v>
      </c>
      <c r="N36" s="13">
        <f t="shared" si="3"/>
        <v>16</v>
      </c>
      <c r="O36" s="15" t="str">
        <f t="shared" si="1"/>
        <v>MODERADO</v>
      </c>
      <c r="P36" s="16" t="s">
        <v>66</v>
      </c>
      <c r="Q36" s="13" t="s">
        <v>65</v>
      </c>
      <c r="R36" s="13" t="s">
        <v>65</v>
      </c>
      <c r="S36" s="13" t="s">
        <v>65</v>
      </c>
      <c r="T36" s="13" t="s">
        <v>146</v>
      </c>
      <c r="U36" s="13" t="s">
        <v>142</v>
      </c>
      <c r="V36" s="13">
        <v>1</v>
      </c>
      <c r="W36" s="13">
        <v>1</v>
      </c>
      <c r="X36" s="13">
        <v>1</v>
      </c>
      <c r="Y36" s="13">
        <v>3</v>
      </c>
      <c r="Z36" s="13">
        <f t="shared" si="4"/>
        <v>6</v>
      </c>
      <c r="AA36" s="13">
        <v>1</v>
      </c>
      <c r="AB36" s="13">
        <f t="shared" si="5"/>
        <v>6</v>
      </c>
      <c r="AC36" s="15" t="str">
        <f t="shared" si="6"/>
        <v>TOLERABLE</v>
      </c>
      <c r="AD36" s="2"/>
      <c r="AE36" s="2"/>
      <c r="AF36" s="3"/>
    </row>
    <row r="37" spans="1:32" s="4" customFormat="1" ht="229.5" customHeight="1" x14ac:dyDescent="0.35">
      <c r="A37" s="85"/>
      <c r="B37" s="13">
        <v>903</v>
      </c>
      <c r="C37" s="13" t="str">
        <f>IFERROR(VLOOKUP(B37,[3]PELIGROS!$B$7:$D$130,2,FALSE),"")</f>
        <v>Manipulación de residuos y desperdicios</v>
      </c>
      <c r="D37" s="13" t="str">
        <f>IFERROR(VLOOKUP(B37,[3]PELIGROS!$B$7:$D$130,3,FALSE),"")</f>
        <v>Exposición a agentes patógenos, enfermedades respiratorias y de la piel</v>
      </c>
      <c r="E37" s="13" t="s">
        <v>95</v>
      </c>
      <c r="F37" s="14" t="s">
        <v>100</v>
      </c>
      <c r="G37" s="13" t="s">
        <v>102</v>
      </c>
      <c r="H37" s="13">
        <v>1</v>
      </c>
      <c r="I37" s="13">
        <v>2</v>
      </c>
      <c r="J37" s="13">
        <v>2</v>
      </c>
      <c r="K37" s="13">
        <v>3</v>
      </c>
      <c r="L37" s="13">
        <f t="shared" si="2"/>
        <v>8</v>
      </c>
      <c r="M37" s="13">
        <v>2</v>
      </c>
      <c r="N37" s="13">
        <f t="shared" si="3"/>
        <v>16</v>
      </c>
      <c r="O37" s="15" t="str">
        <f t="shared" si="1"/>
        <v>MODERADO</v>
      </c>
      <c r="P37" s="16" t="s">
        <v>66</v>
      </c>
      <c r="Q37" s="13" t="s">
        <v>65</v>
      </c>
      <c r="R37" s="13" t="s">
        <v>65</v>
      </c>
      <c r="S37" s="13" t="s">
        <v>65</v>
      </c>
      <c r="T37" s="13" t="s">
        <v>146</v>
      </c>
      <c r="U37" s="13" t="s">
        <v>142</v>
      </c>
      <c r="V37" s="13">
        <v>1</v>
      </c>
      <c r="W37" s="13">
        <v>1</v>
      </c>
      <c r="X37" s="13">
        <v>1</v>
      </c>
      <c r="Y37" s="13">
        <v>3</v>
      </c>
      <c r="Z37" s="13">
        <f t="shared" si="4"/>
        <v>6</v>
      </c>
      <c r="AA37" s="13">
        <v>1</v>
      </c>
      <c r="AB37" s="13">
        <f t="shared" si="5"/>
        <v>6</v>
      </c>
      <c r="AC37" s="15" t="str">
        <f t="shared" si="6"/>
        <v>TOLERABLE</v>
      </c>
      <c r="AD37" s="2"/>
      <c r="AE37" s="2"/>
      <c r="AF37" s="3"/>
    </row>
    <row r="38" spans="1:32" s="4" customFormat="1" ht="326" customHeight="1" x14ac:dyDescent="0.35">
      <c r="A38" s="85"/>
      <c r="B38" s="13">
        <v>908</v>
      </c>
      <c r="C38" s="13" t="str">
        <f>IFERROR(VLOOKUP(B38,[3]PELIGROS!$B$7:$D$130,2,FALSE),"")</f>
        <v>Virus SARS-CoV-2 (Virus que produce la enfermedad COVID-19)</v>
      </c>
      <c r="D38" s="13" t="str">
        <f>IFERROR(VLOOKUP(B38,[3]PELIGROS!$B$7:$D$130,3,FALSE),"")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8" s="13" t="s">
        <v>95</v>
      </c>
      <c r="F38" s="14" t="s">
        <v>100</v>
      </c>
      <c r="G38" s="13" t="s">
        <v>102</v>
      </c>
      <c r="H38" s="13">
        <v>1</v>
      </c>
      <c r="I38" s="13">
        <v>1</v>
      </c>
      <c r="J38" s="13">
        <v>1</v>
      </c>
      <c r="K38" s="13">
        <v>3</v>
      </c>
      <c r="L38" s="13">
        <f t="shared" ref="L38" si="13">H38+I38+J38+K38</f>
        <v>6</v>
      </c>
      <c r="M38" s="13">
        <v>3</v>
      </c>
      <c r="N38" s="13">
        <f t="shared" ref="N38" si="14">L38*M38</f>
        <v>18</v>
      </c>
      <c r="O38" s="15" t="str">
        <f t="shared" ref="O38" si="15">IF(N38&gt;=25,"INTOLERABLE",IF(N38&gt;=17,"IMPORTANTE",IF(N38&gt;=9,"MODERADO",IF(N38&gt;=5,"TOLERABLE","TRIVIAL"))))</f>
        <v>IMPORTANTE</v>
      </c>
      <c r="P38" s="16" t="s">
        <v>175</v>
      </c>
      <c r="Q38" s="13" t="s">
        <v>65</v>
      </c>
      <c r="R38" s="13" t="s">
        <v>65</v>
      </c>
      <c r="S38" s="13" t="s">
        <v>65</v>
      </c>
      <c r="T38" s="13" t="s">
        <v>130</v>
      </c>
      <c r="U38" s="13" t="s">
        <v>65</v>
      </c>
      <c r="V38" s="13">
        <v>1</v>
      </c>
      <c r="W38" s="13">
        <v>1</v>
      </c>
      <c r="X38" s="13">
        <v>1</v>
      </c>
      <c r="Y38" s="17">
        <v>3</v>
      </c>
      <c r="Z38" s="13">
        <f t="shared" ref="Z38" si="16">V38+W38+X38+Y38</f>
        <v>6</v>
      </c>
      <c r="AA38" s="13">
        <v>2</v>
      </c>
      <c r="AB38" s="13">
        <f t="shared" ref="AB38" si="17">Z38*AA38</f>
        <v>12</v>
      </c>
      <c r="AC38" s="15" t="str">
        <f t="shared" ref="AC38" si="18">IF(AB38&gt;=25,"INTOLERABLE",IF(AB38&gt;=17,"IMPORTANTE",IF(AB38&gt;=9,"MODERADO",IF(AB38&gt;=5,"TOLERABLE","TRIVIAL"))))</f>
        <v>MODERADO</v>
      </c>
      <c r="AD38" s="2"/>
      <c r="AE38" s="2"/>
      <c r="AF38" s="3"/>
    </row>
    <row r="39" spans="1:32" s="4" customFormat="1" ht="229.5" customHeight="1" x14ac:dyDescent="0.35">
      <c r="A39" s="85"/>
      <c r="B39" s="13"/>
      <c r="C39" s="13" t="s">
        <v>114</v>
      </c>
      <c r="D39" s="13" t="s">
        <v>115</v>
      </c>
      <c r="E39" s="13" t="s">
        <v>95</v>
      </c>
      <c r="F39" s="14" t="s">
        <v>101</v>
      </c>
      <c r="G39" s="13" t="s">
        <v>102</v>
      </c>
      <c r="H39" s="13">
        <v>1</v>
      </c>
      <c r="I39" s="13">
        <v>2</v>
      </c>
      <c r="J39" s="13">
        <v>2</v>
      </c>
      <c r="K39" s="13">
        <v>3</v>
      </c>
      <c r="L39" s="13">
        <f t="shared" si="2"/>
        <v>8</v>
      </c>
      <c r="M39" s="13">
        <v>3</v>
      </c>
      <c r="N39" s="13">
        <f t="shared" si="3"/>
        <v>24</v>
      </c>
      <c r="O39" s="15" t="str">
        <f t="shared" si="1"/>
        <v>IMPORTANTE</v>
      </c>
      <c r="P39" s="16" t="s">
        <v>67</v>
      </c>
      <c r="Q39" s="13" t="s">
        <v>65</v>
      </c>
      <c r="R39" s="13" t="s">
        <v>65</v>
      </c>
      <c r="S39" s="13" t="s">
        <v>147</v>
      </c>
      <c r="T39" s="13" t="s">
        <v>149</v>
      </c>
      <c r="U39" s="13" t="s">
        <v>65</v>
      </c>
      <c r="V39" s="13">
        <v>1</v>
      </c>
      <c r="W39" s="13">
        <v>1</v>
      </c>
      <c r="X39" s="13">
        <v>1</v>
      </c>
      <c r="Y39" s="13">
        <v>3</v>
      </c>
      <c r="Z39" s="13">
        <f t="shared" si="4"/>
        <v>6</v>
      </c>
      <c r="AA39" s="13">
        <v>2</v>
      </c>
      <c r="AB39" s="13">
        <f t="shared" si="5"/>
        <v>12</v>
      </c>
      <c r="AC39" s="15" t="s">
        <v>117</v>
      </c>
      <c r="AD39" s="2"/>
      <c r="AE39" s="2"/>
      <c r="AF39" s="3"/>
    </row>
    <row r="40" spans="1:32" s="4" customFormat="1" ht="229.5" customHeight="1" x14ac:dyDescent="0.35">
      <c r="A40" s="47"/>
      <c r="B40" s="13">
        <v>1010</v>
      </c>
      <c r="C40" s="13" t="str">
        <f>IFERROR(VLOOKUP(B40,[3]PELIGROS!$B$7:$D$130,2,FALSE),"")</f>
        <v>Trabajos de Pie</v>
      </c>
      <c r="D40" s="13" t="str">
        <f>IFERROR(VLOOKUP(B40,[3]PELIGROS!$B$7:$D$130,3,FALSE),"")</f>
        <v xml:space="preserve">Trabajos de pie con tiempo prolongados, fatiga y tensión muscular, várices, daños en los tendones y ligamentos </v>
      </c>
      <c r="E40" s="13" t="s">
        <v>95</v>
      </c>
      <c r="F40" s="14" t="s">
        <v>101</v>
      </c>
      <c r="G40" s="13" t="s">
        <v>102</v>
      </c>
      <c r="H40" s="13">
        <v>1</v>
      </c>
      <c r="I40" s="13">
        <v>2</v>
      </c>
      <c r="J40" s="13">
        <v>2</v>
      </c>
      <c r="K40" s="13">
        <v>3</v>
      </c>
      <c r="L40" s="13">
        <f t="shared" si="2"/>
        <v>8</v>
      </c>
      <c r="M40" s="13">
        <v>2</v>
      </c>
      <c r="N40" s="13">
        <f t="shared" si="3"/>
        <v>16</v>
      </c>
      <c r="O40" s="15" t="str">
        <f t="shared" si="1"/>
        <v>MODERADO</v>
      </c>
      <c r="P40" s="16" t="s">
        <v>68</v>
      </c>
      <c r="Q40" s="13" t="s">
        <v>65</v>
      </c>
      <c r="R40" s="13" t="s">
        <v>65</v>
      </c>
      <c r="S40" s="13" t="s">
        <v>65</v>
      </c>
      <c r="T40" s="13" t="s">
        <v>133</v>
      </c>
      <c r="U40" s="13" t="s">
        <v>65</v>
      </c>
      <c r="V40" s="17">
        <v>1</v>
      </c>
      <c r="W40" s="17">
        <v>1</v>
      </c>
      <c r="X40" s="17">
        <v>1</v>
      </c>
      <c r="Y40" s="13">
        <v>3</v>
      </c>
      <c r="Z40" s="13">
        <f t="shared" si="4"/>
        <v>6</v>
      </c>
      <c r="AA40" s="17">
        <v>1</v>
      </c>
      <c r="AB40" s="13">
        <f t="shared" si="5"/>
        <v>6</v>
      </c>
      <c r="AC40" s="15" t="str">
        <f t="shared" si="6"/>
        <v>TOLERABLE</v>
      </c>
      <c r="AD40" s="2"/>
      <c r="AE40" s="2"/>
      <c r="AF40" s="3"/>
    </row>
    <row r="41" spans="1:32" s="4" customFormat="1" ht="229.5" customHeight="1" x14ac:dyDescent="0.35">
      <c r="A41" s="46" t="s">
        <v>159</v>
      </c>
      <c r="B41" s="13" t="s">
        <v>65</v>
      </c>
      <c r="C41" s="13" t="s">
        <v>160</v>
      </c>
      <c r="D41" s="13" t="s">
        <v>161</v>
      </c>
      <c r="E41" s="13" t="s">
        <v>95</v>
      </c>
      <c r="F41" s="14" t="s">
        <v>162</v>
      </c>
      <c r="G41" s="13" t="s">
        <v>85</v>
      </c>
      <c r="H41" s="13">
        <v>1</v>
      </c>
      <c r="I41" s="13">
        <v>2</v>
      </c>
      <c r="J41" s="13">
        <v>2</v>
      </c>
      <c r="K41" s="13">
        <v>2</v>
      </c>
      <c r="L41" s="13">
        <f t="shared" si="2"/>
        <v>7</v>
      </c>
      <c r="M41" s="13">
        <v>3</v>
      </c>
      <c r="N41" s="13">
        <f t="shared" si="3"/>
        <v>21</v>
      </c>
      <c r="O41" s="15" t="str">
        <f t="shared" si="1"/>
        <v>IMPORTANTE</v>
      </c>
      <c r="P41" s="16" t="s">
        <v>163</v>
      </c>
      <c r="Q41" s="13" t="s">
        <v>65</v>
      </c>
      <c r="R41" s="13" t="s">
        <v>65</v>
      </c>
      <c r="S41" s="13" t="s">
        <v>65</v>
      </c>
      <c r="T41" s="13" t="s">
        <v>164</v>
      </c>
      <c r="U41" s="13" t="s">
        <v>65</v>
      </c>
      <c r="V41" s="17">
        <v>1</v>
      </c>
      <c r="W41" s="17">
        <v>1</v>
      </c>
      <c r="X41" s="17">
        <v>1</v>
      </c>
      <c r="Y41" s="13">
        <v>1</v>
      </c>
      <c r="Z41" s="13">
        <f t="shared" si="4"/>
        <v>4</v>
      </c>
      <c r="AA41" s="17">
        <v>3</v>
      </c>
      <c r="AB41" s="13">
        <f t="shared" si="5"/>
        <v>12</v>
      </c>
      <c r="AC41" s="15" t="str">
        <f t="shared" si="6"/>
        <v>MODERADO</v>
      </c>
      <c r="AD41" s="2"/>
      <c r="AE41" s="2"/>
      <c r="AF41" s="3"/>
    </row>
    <row r="42" spans="1:32" s="4" customFormat="1" ht="229.5" customHeight="1" x14ac:dyDescent="0.35">
      <c r="A42" s="47"/>
      <c r="B42" s="13" t="s">
        <v>65</v>
      </c>
      <c r="C42" s="13" t="s">
        <v>165</v>
      </c>
      <c r="D42" s="13" t="s">
        <v>166</v>
      </c>
      <c r="E42" s="17" t="s">
        <v>95</v>
      </c>
      <c r="F42" s="22" t="s">
        <v>167</v>
      </c>
      <c r="G42" s="17" t="s">
        <v>85</v>
      </c>
      <c r="H42" s="17">
        <v>1</v>
      </c>
      <c r="I42" s="17">
        <v>2</v>
      </c>
      <c r="J42" s="17">
        <v>2</v>
      </c>
      <c r="K42" s="17">
        <v>2</v>
      </c>
      <c r="L42" s="17">
        <f t="shared" si="2"/>
        <v>7</v>
      </c>
      <c r="M42" s="17">
        <v>3</v>
      </c>
      <c r="N42" s="17">
        <f t="shared" si="3"/>
        <v>21</v>
      </c>
      <c r="O42" s="15" t="str">
        <f t="shared" si="1"/>
        <v>IMPORTANTE</v>
      </c>
      <c r="P42" s="16" t="s">
        <v>163</v>
      </c>
      <c r="Q42" s="13" t="s">
        <v>65</v>
      </c>
      <c r="R42" s="13" t="s">
        <v>65</v>
      </c>
      <c r="S42" s="13" t="s">
        <v>65</v>
      </c>
      <c r="T42" s="13" t="s">
        <v>168</v>
      </c>
      <c r="U42" s="13" t="s">
        <v>65</v>
      </c>
      <c r="V42" s="17">
        <v>1</v>
      </c>
      <c r="W42" s="17">
        <v>1</v>
      </c>
      <c r="X42" s="17">
        <v>1</v>
      </c>
      <c r="Y42" s="17">
        <v>1</v>
      </c>
      <c r="Z42" s="17">
        <f t="shared" si="4"/>
        <v>4</v>
      </c>
      <c r="AA42" s="17">
        <v>3</v>
      </c>
      <c r="AB42" s="17">
        <f t="shared" si="5"/>
        <v>12</v>
      </c>
      <c r="AC42" s="15" t="str">
        <f t="shared" si="6"/>
        <v>MODERADO</v>
      </c>
      <c r="AD42" s="2"/>
      <c r="AE42" s="2"/>
      <c r="AF42" s="3"/>
    </row>
    <row r="43" spans="1:32" ht="229.5" customHeight="1" x14ac:dyDescent="0.35">
      <c r="A43" s="89" t="s">
        <v>80</v>
      </c>
      <c r="B43" s="13" t="s">
        <v>65</v>
      </c>
      <c r="C43" s="13" t="s">
        <v>81</v>
      </c>
      <c r="D43" s="13" t="s">
        <v>82</v>
      </c>
      <c r="E43" s="21" t="s">
        <v>83</v>
      </c>
      <c r="F43" s="90" t="s">
        <v>84</v>
      </c>
      <c r="G43" s="28" t="s">
        <v>85</v>
      </c>
      <c r="H43" s="17">
        <v>1</v>
      </c>
      <c r="I43" s="17">
        <v>1</v>
      </c>
      <c r="J43" s="17">
        <v>1</v>
      </c>
      <c r="K43" s="13">
        <v>3</v>
      </c>
      <c r="L43" s="17">
        <f t="shared" ref="L43:L46" si="19">H43+I43+J43+K43</f>
        <v>6</v>
      </c>
      <c r="M43" s="17">
        <v>3</v>
      </c>
      <c r="N43" s="17">
        <f t="shared" ref="N43:N46" si="20">L43*M43</f>
        <v>18</v>
      </c>
      <c r="O43" s="15" t="str">
        <f t="shared" ref="O43:O46" si="21">IF(N43&gt;=25,"INTOLERABLE",IF(N43&gt;=17,"IMPORTANTE",IF(N43&gt;=9,"MODERADO",IF(N43&gt;=5,"TOLERABLE","TRIVIAL"))))</f>
        <v>IMPORTANTE</v>
      </c>
      <c r="P43" s="16" t="s">
        <v>86</v>
      </c>
      <c r="Q43" s="16" t="s">
        <v>65</v>
      </c>
      <c r="R43" s="16" t="s">
        <v>65</v>
      </c>
      <c r="S43" s="16" t="s">
        <v>112</v>
      </c>
      <c r="T43" s="13" t="s">
        <v>138</v>
      </c>
      <c r="U43" s="13" t="s">
        <v>142</v>
      </c>
      <c r="V43" s="17">
        <v>1</v>
      </c>
      <c r="W43" s="17">
        <v>1</v>
      </c>
      <c r="X43" s="17">
        <v>1</v>
      </c>
      <c r="Y43" s="17">
        <v>1</v>
      </c>
      <c r="Z43" s="17">
        <f t="shared" ref="Z43:Z46" si="22">V43+W43+X43+Y43</f>
        <v>4</v>
      </c>
      <c r="AA43" s="17">
        <v>2</v>
      </c>
      <c r="AB43" s="17">
        <f t="shared" ref="AB43:AB46" si="23">Z43*AA43</f>
        <v>8</v>
      </c>
      <c r="AC43" s="15" t="str">
        <f t="shared" ref="AC43:AC46" si="24">IF(AB43&gt;=25,"INTOLERABLE",IF(AB43&gt;=17,"IMPORTANTE",IF(AB43&gt;=9,"MODERADO",IF(AB43&gt;=5,"TOLERABLE","TRIVIAL"))))</f>
        <v>TOLERABLE</v>
      </c>
    </row>
    <row r="44" spans="1:32" ht="229.5" customHeight="1" x14ac:dyDescent="0.35">
      <c r="A44" s="89"/>
      <c r="B44" s="13">
        <v>1200</v>
      </c>
      <c r="C44" s="13" t="str">
        <f>IFERROR(VLOOKUP(B44,[3]PELIGROS!$B$7:$D$130,2,FALSE),"")</f>
        <v>Lluvia intensa</v>
      </c>
      <c r="D44" s="13" t="str">
        <f>IFERROR(VLOOKUP(B44,[3]PELIGROS!$B$7:$D$130,3,FALSE),"")</f>
        <v>Inundación, resbalones, colisión, resfríos.</v>
      </c>
      <c r="E44" s="46" t="s">
        <v>104</v>
      </c>
      <c r="F44" s="90"/>
      <c r="G44" s="13" t="s">
        <v>85</v>
      </c>
      <c r="H44" s="17">
        <v>1</v>
      </c>
      <c r="I44" s="17">
        <v>2</v>
      </c>
      <c r="J44" s="17">
        <v>2</v>
      </c>
      <c r="K44" s="13">
        <v>1</v>
      </c>
      <c r="L44" s="17">
        <f t="shared" si="19"/>
        <v>6</v>
      </c>
      <c r="M44" s="17">
        <v>1</v>
      </c>
      <c r="N44" s="17">
        <f t="shared" si="20"/>
        <v>6</v>
      </c>
      <c r="O44" s="15" t="str">
        <f t="shared" si="21"/>
        <v>TOLERABLE</v>
      </c>
      <c r="P44" s="16" t="s">
        <v>66</v>
      </c>
      <c r="Q44" s="16" t="s">
        <v>65</v>
      </c>
      <c r="R44" s="16" t="s">
        <v>65</v>
      </c>
      <c r="S44" s="16" t="s">
        <v>65</v>
      </c>
      <c r="T44" s="13" t="s">
        <v>155</v>
      </c>
      <c r="U44" s="13" t="s">
        <v>156</v>
      </c>
      <c r="V44" s="17">
        <v>1</v>
      </c>
      <c r="W44" s="17">
        <v>1</v>
      </c>
      <c r="X44" s="17">
        <v>1</v>
      </c>
      <c r="Y44" s="17">
        <v>2</v>
      </c>
      <c r="Z44" s="17">
        <f t="shared" si="22"/>
        <v>5</v>
      </c>
      <c r="AA44" s="17">
        <v>1</v>
      </c>
      <c r="AB44" s="17">
        <f t="shared" si="23"/>
        <v>5</v>
      </c>
      <c r="AC44" s="15" t="str">
        <f t="shared" si="24"/>
        <v>TOLERABLE</v>
      </c>
    </row>
    <row r="45" spans="1:32" s="26" customFormat="1" ht="229.5" customHeight="1" x14ac:dyDescent="0.3">
      <c r="A45" s="89"/>
      <c r="B45" s="13">
        <v>1202</v>
      </c>
      <c r="C45" s="13" t="str">
        <f>IFERROR(VLOOKUP(B45,[3]PELIGROS!$B$7:$D$130,2,FALSE),"")</f>
        <v>Tormenta Eléctrica</v>
      </c>
      <c r="D45" s="13" t="str">
        <f>IFERROR(VLOOKUP(B45,[3]PELIGROS!$B$7:$D$130,3,FALSE),"")</f>
        <v>Exposición a descarga eléctrica, electrización, electrocución, incendios</v>
      </c>
      <c r="E45" s="47"/>
      <c r="F45" s="90"/>
      <c r="G45" s="13" t="s">
        <v>85</v>
      </c>
      <c r="H45" s="17">
        <v>1</v>
      </c>
      <c r="I45" s="17">
        <v>2</v>
      </c>
      <c r="J45" s="17">
        <v>2</v>
      </c>
      <c r="K45" s="13">
        <v>1</v>
      </c>
      <c r="L45" s="13">
        <f t="shared" si="19"/>
        <v>6</v>
      </c>
      <c r="M45" s="17">
        <v>3</v>
      </c>
      <c r="N45" s="13">
        <f t="shared" si="20"/>
        <v>18</v>
      </c>
      <c r="O45" s="15" t="str">
        <f t="shared" si="21"/>
        <v>IMPORTANTE</v>
      </c>
      <c r="P45" s="16" t="s">
        <v>66</v>
      </c>
      <c r="Q45" s="16" t="s">
        <v>65</v>
      </c>
      <c r="R45" s="13" t="s">
        <v>65</v>
      </c>
      <c r="S45" s="13" t="s">
        <v>113</v>
      </c>
      <c r="T45" s="13" t="s">
        <v>139</v>
      </c>
      <c r="U45" s="13" t="s">
        <v>157</v>
      </c>
      <c r="V45" s="13">
        <v>1</v>
      </c>
      <c r="W45" s="13">
        <v>1</v>
      </c>
      <c r="X45" s="13">
        <v>1</v>
      </c>
      <c r="Y45" s="13">
        <v>1</v>
      </c>
      <c r="Z45" s="13">
        <f t="shared" si="22"/>
        <v>4</v>
      </c>
      <c r="AA45" s="13">
        <v>2</v>
      </c>
      <c r="AB45" s="13">
        <f t="shared" si="23"/>
        <v>8</v>
      </c>
      <c r="AC45" s="15" t="str">
        <f t="shared" si="24"/>
        <v>TOLERABLE</v>
      </c>
    </row>
    <row r="46" spans="1:32" s="26" customFormat="1" ht="229.5" customHeight="1" x14ac:dyDescent="0.3">
      <c r="A46" s="89"/>
      <c r="B46" s="13">
        <v>1203</v>
      </c>
      <c r="C46" s="13" t="str">
        <f>IFERROR(VLOOKUP(B46,[3]PELIGROS!$B$7:$D$130,2,FALSE),"")</f>
        <v>Sismos</v>
      </c>
      <c r="D46" s="13" t="str">
        <f>IFERROR(VLOOKUP(B46,[3]PELIGROS!$B$7:$D$130,3,FALSE),"")</f>
        <v>Caída del personal/colapso de estructuras, golpes, aplastamiento, muerte</v>
      </c>
      <c r="E46" s="13" t="s">
        <v>83</v>
      </c>
      <c r="F46" s="90"/>
      <c r="G46" s="13" t="s">
        <v>85</v>
      </c>
      <c r="H46" s="17">
        <v>1</v>
      </c>
      <c r="I46" s="17">
        <v>2</v>
      </c>
      <c r="J46" s="17">
        <v>2</v>
      </c>
      <c r="K46" s="13">
        <v>1</v>
      </c>
      <c r="L46" s="13">
        <f t="shared" si="19"/>
        <v>6</v>
      </c>
      <c r="M46" s="17">
        <v>3</v>
      </c>
      <c r="N46" s="13">
        <f t="shared" si="20"/>
        <v>18</v>
      </c>
      <c r="O46" s="15" t="str">
        <f t="shared" si="21"/>
        <v>IMPORTANTE</v>
      </c>
      <c r="P46" s="16" t="s">
        <v>66</v>
      </c>
      <c r="Q46" s="16" t="s">
        <v>65</v>
      </c>
      <c r="R46" s="13" t="s">
        <v>65</v>
      </c>
      <c r="S46" s="13" t="s">
        <v>65</v>
      </c>
      <c r="T46" s="13" t="s">
        <v>139</v>
      </c>
      <c r="U46" s="13" t="s">
        <v>158</v>
      </c>
      <c r="V46" s="17">
        <v>1</v>
      </c>
      <c r="W46" s="17">
        <v>1</v>
      </c>
      <c r="X46" s="17">
        <v>1</v>
      </c>
      <c r="Y46" s="13">
        <v>1</v>
      </c>
      <c r="Z46" s="13">
        <f t="shared" si="22"/>
        <v>4</v>
      </c>
      <c r="AA46" s="17">
        <v>2</v>
      </c>
      <c r="AB46" s="13">
        <f t="shared" si="23"/>
        <v>8</v>
      </c>
      <c r="AC46" s="15" t="str">
        <f t="shared" si="24"/>
        <v>TOLERABLE</v>
      </c>
    </row>
    <row r="47" spans="1:32" s="7" customFormat="1" ht="34" customHeight="1" x14ac:dyDescent="0.3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23"/>
      <c r="T47" s="23"/>
      <c r="U47" s="24"/>
      <c r="V47" s="25"/>
      <c r="W47" s="25"/>
      <c r="X47" s="25"/>
      <c r="Y47" s="25"/>
      <c r="Z47" s="25"/>
      <c r="AA47" s="25"/>
      <c r="AB47" s="25"/>
      <c r="AC47" s="25"/>
    </row>
    <row r="48" spans="1:32" ht="111.5" customHeight="1" x14ac:dyDescent="0.35">
      <c r="A48" s="87" t="s">
        <v>87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26"/>
      <c r="V48" s="27"/>
      <c r="W48" s="27"/>
      <c r="X48" s="27"/>
      <c r="Y48" s="27"/>
      <c r="Z48" s="27"/>
      <c r="AA48" s="27"/>
      <c r="AB48" s="27"/>
      <c r="AC48" s="27"/>
    </row>
    <row r="49" spans="1:30" x14ac:dyDescent="0.35">
      <c r="K49" s="8"/>
      <c r="N49" s="4"/>
      <c r="AC49" s="4"/>
    </row>
    <row r="50" spans="1:30" s="32" customFormat="1" ht="47" customHeight="1" x14ac:dyDescent="0.5">
      <c r="C50" s="73" t="s">
        <v>24</v>
      </c>
      <c r="D50" s="73" t="s">
        <v>25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R50" s="88" t="s">
        <v>24</v>
      </c>
      <c r="S50" s="88" t="s">
        <v>26</v>
      </c>
      <c r="T50" s="88" t="s">
        <v>27</v>
      </c>
      <c r="Y50" s="69" t="s">
        <v>27</v>
      </c>
      <c r="Z50" s="70"/>
      <c r="AA50" s="70"/>
      <c r="AB50" s="70"/>
      <c r="AC50" s="71"/>
    </row>
    <row r="51" spans="1:30" s="32" customFormat="1" ht="47" customHeight="1" x14ac:dyDescent="0.5">
      <c r="A51" s="33"/>
      <c r="B51" s="33"/>
      <c r="C51" s="73"/>
      <c r="D51" s="34" t="s">
        <v>28</v>
      </c>
      <c r="E51" s="73" t="s">
        <v>29</v>
      </c>
      <c r="F51" s="73"/>
      <c r="G51" s="73"/>
      <c r="H51" s="73"/>
      <c r="I51" s="73"/>
      <c r="J51" s="91" t="s">
        <v>30</v>
      </c>
      <c r="K51" s="92"/>
      <c r="L51" s="92"/>
      <c r="M51" s="92"/>
      <c r="N51" s="93"/>
      <c r="O51" s="73" t="s">
        <v>31</v>
      </c>
      <c r="P51" s="73"/>
      <c r="R51" s="88"/>
      <c r="S51" s="88"/>
      <c r="T51" s="88"/>
      <c r="U51" s="33"/>
      <c r="Y51" s="72" t="s">
        <v>32</v>
      </c>
      <c r="Z51" s="72"/>
      <c r="AA51" s="72" t="s">
        <v>33</v>
      </c>
      <c r="AB51" s="72"/>
      <c r="AC51" s="35" t="s">
        <v>34</v>
      </c>
    </row>
    <row r="52" spans="1:30" s="32" customFormat="1" ht="47" customHeight="1" x14ac:dyDescent="0.5">
      <c r="A52" s="36"/>
      <c r="B52" s="36"/>
      <c r="C52" s="61">
        <v>1</v>
      </c>
      <c r="D52" s="68" t="s">
        <v>35</v>
      </c>
      <c r="E52" s="52" t="s">
        <v>36</v>
      </c>
      <c r="F52" s="52"/>
      <c r="G52" s="52"/>
      <c r="H52" s="52"/>
      <c r="I52" s="52"/>
      <c r="J52" s="53" t="s">
        <v>37</v>
      </c>
      <c r="K52" s="54"/>
      <c r="L52" s="54"/>
      <c r="M52" s="54"/>
      <c r="N52" s="55"/>
      <c r="O52" s="59" t="s">
        <v>38</v>
      </c>
      <c r="P52" s="60"/>
      <c r="R52" s="61">
        <v>1</v>
      </c>
      <c r="S52" s="52" t="s">
        <v>39</v>
      </c>
      <c r="T52" s="37" t="s">
        <v>40</v>
      </c>
      <c r="U52" s="36"/>
      <c r="V52" s="77" t="s">
        <v>25</v>
      </c>
      <c r="W52" s="72" t="s">
        <v>41</v>
      </c>
      <c r="X52" s="72"/>
      <c r="Y52" s="79" t="s">
        <v>42</v>
      </c>
      <c r="Z52" s="79"/>
      <c r="AA52" s="79" t="s">
        <v>88</v>
      </c>
      <c r="AB52" s="79"/>
      <c r="AC52" s="97" t="s">
        <v>89</v>
      </c>
    </row>
    <row r="53" spans="1:30" s="32" customFormat="1" ht="47" customHeight="1" x14ac:dyDescent="0.5">
      <c r="A53" s="36"/>
      <c r="B53" s="36"/>
      <c r="C53" s="61"/>
      <c r="D53" s="68"/>
      <c r="E53" s="52"/>
      <c r="F53" s="52"/>
      <c r="G53" s="52"/>
      <c r="H53" s="52"/>
      <c r="I53" s="52"/>
      <c r="J53" s="56"/>
      <c r="K53" s="57"/>
      <c r="L53" s="57"/>
      <c r="M53" s="57"/>
      <c r="N53" s="58"/>
      <c r="O53" s="59" t="s">
        <v>43</v>
      </c>
      <c r="P53" s="60"/>
      <c r="R53" s="61"/>
      <c r="S53" s="52"/>
      <c r="T53" s="37" t="s">
        <v>44</v>
      </c>
      <c r="U53" s="36"/>
      <c r="V53" s="77"/>
      <c r="W53" s="72"/>
      <c r="X53" s="72"/>
      <c r="Y53" s="79"/>
      <c r="Z53" s="79"/>
      <c r="AA53" s="79"/>
      <c r="AB53" s="79"/>
      <c r="AC53" s="98"/>
      <c r="AD53" s="38"/>
    </row>
    <row r="54" spans="1:30" s="32" customFormat="1" ht="47" customHeight="1" x14ac:dyDescent="0.5">
      <c r="A54" s="36"/>
      <c r="B54" s="36"/>
      <c r="C54" s="61">
        <v>2</v>
      </c>
      <c r="D54" s="68" t="s">
        <v>45</v>
      </c>
      <c r="E54" s="52" t="s">
        <v>46</v>
      </c>
      <c r="F54" s="52"/>
      <c r="G54" s="52"/>
      <c r="H54" s="52"/>
      <c r="I54" s="52"/>
      <c r="J54" s="53" t="s">
        <v>47</v>
      </c>
      <c r="K54" s="54"/>
      <c r="L54" s="54"/>
      <c r="M54" s="54"/>
      <c r="N54" s="55"/>
      <c r="O54" s="59" t="s">
        <v>48</v>
      </c>
      <c r="P54" s="60"/>
      <c r="R54" s="61">
        <v>2</v>
      </c>
      <c r="S54" s="52" t="s">
        <v>49</v>
      </c>
      <c r="T54" s="37" t="s">
        <v>50</v>
      </c>
      <c r="U54" s="36"/>
      <c r="V54" s="77"/>
      <c r="W54" s="72" t="s">
        <v>51</v>
      </c>
      <c r="X54" s="72"/>
      <c r="Y54" s="79" t="s">
        <v>90</v>
      </c>
      <c r="Z54" s="79"/>
      <c r="AA54" s="78" t="s">
        <v>52</v>
      </c>
      <c r="AB54" s="78"/>
      <c r="AC54" s="75" t="s">
        <v>91</v>
      </c>
    </row>
    <row r="55" spans="1:30" s="32" customFormat="1" ht="47" customHeight="1" x14ac:dyDescent="0.5">
      <c r="A55" s="36"/>
      <c r="B55" s="36"/>
      <c r="C55" s="61"/>
      <c r="D55" s="68"/>
      <c r="E55" s="52"/>
      <c r="F55" s="52"/>
      <c r="G55" s="52"/>
      <c r="H55" s="52"/>
      <c r="I55" s="52"/>
      <c r="J55" s="56"/>
      <c r="K55" s="57"/>
      <c r="L55" s="57"/>
      <c r="M55" s="57"/>
      <c r="N55" s="58"/>
      <c r="O55" s="59" t="s">
        <v>53</v>
      </c>
      <c r="P55" s="60"/>
      <c r="R55" s="61"/>
      <c r="S55" s="52"/>
      <c r="T55" s="37" t="s">
        <v>54</v>
      </c>
      <c r="U55" s="36"/>
      <c r="V55" s="77"/>
      <c r="W55" s="72"/>
      <c r="X55" s="72"/>
      <c r="Y55" s="79"/>
      <c r="Z55" s="79"/>
      <c r="AA55" s="78"/>
      <c r="AB55" s="78"/>
      <c r="AC55" s="76"/>
    </row>
    <row r="56" spans="1:30" s="32" customFormat="1" ht="47" customHeight="1" x14ac:dyDescent="0.5">
      <c r="A56" s="36"/>
      <c r="B56" s="36"/>
      <c r="C56" s="61">
        <v>3</v>
      </c>
      <c r="D56" s="68" t="s">
        <v>55</v>
      </c>
      <c r="E56" s="52" t="s">
        <v>56</v>
      </c>
      <c r="F56" s="52"/>
      <c r="G56" s="52"/>
      <c r="H56" s="52"/>
      <c r="I56" s="52"/>
      <c r="J56" s="53" t="s">
        <v>57</v>
      </c>
      <c r="K56" s="54"/>
      <c r="L56" s="54"/>
      <c r="M56" s="54"/>
      <c r="N56" s="55"/>
      <c r="O56" s="59" t="s">
        <v>58</v>
      </c>
      <c r="P56" s="60"/>
      <c r="R56" s="61">
        <v>3</v>
      </c>
      <c r="S56" s="52" t="s">
        <v>59</v>
      </c>
      <c r="T56" s="37" t="s">
        <v>60</v>
      </c>
      <c r="U56" s="36"/>
      <c r="V56" s="77"/>
      <c r="W56" s="72" t="s">
        <v>61</v>
      </c>
      <c r="X56" s="72"/>
      <c r="Y56" s="78" t="s">
        <v>52</v>
      </c>
      <c r="Z56" s="78"/>
      <c r="AA56" s="74" t="s">
        <v>92</v>
      </c>
      <c r="AB56" s="74"/>
      <c r="AC56" s="75" t="s">
        <v>93</v>
      </c>
    </row>
    <row r="57" spans="1:30" s="32" customFormat="1" ht="47" customHeight="1" x14ac:dyDescent="0.5">
      <c r="A57" s="36"/>
      <c r="B57" s="36"/>
      <c r="C57" s="61"/>
      <c r="D57" s="68" t="s">
        <v>62</v>
      </c>
      <c r="E57" s="52"/>
      <c r="F57" s="52"/>
      <c r="G57" s="52"/>
      <c r="H57" s="52"/>
      <c r="I57" s="52"/>
      <c r="J57" s="56"/>
      <c r="K57" s="57"/>
      <c r="L57" s="57"/>
      <c r="M57" s="57"/>
      <c r="N57" s="58"/>
      <c r="O57" s="59" t="s">
        <v>63</v>
      </c>
      <c r="P57" s="60"/>
      <c r="R57" s="61"/>
      <c r="S57" s="52"/>
      <c r="T57" s="37" t="s">
        <v>64</v>
      </c>
      <c r="U57" s="36"/>
      <c r="V57" s="77"/>
      <c r="W57" s="72"/>
      <c r="X57" s="72"/>
      <c r="Y57" s="78"/>
      <c r="Z57" s="78"/>
      <c r="AA57" s="74"/>
      <c r="AB57" s="74"/>
      <c r="AC57" s="76"/>
    </row>
    <row r="58" spans="1:30" ht="14.5" customHeight="1" x14ac:dyDescent="0.35">
      <c r="A58" s="9"/>
      <c r="B58" s="2"/>
      <c r="C58" s="2"/>
      <c r="D58" s="2"/>
      <c r="E58" s="9"/>
      <c r="F58" s="9"/>
      <c r="H58" s="9"/>
      <c r="I58" s="9"/>
      <c r="J58" s="9"/>
      <c r="K58" s="9"/>
      <c r="L58" s="9"/>
      <c r="M58" s="9"/>
      <c r="N58" s="9"/>
      <c r="O58" s="10"/>
      <c r="P58" s="11"/>
      <c r="R58" s="9"/>
      <c r="S58" s="12"/>
      <c r="T58" s="9"/>
      <c r="U58" s="2"/>
      <c r="V58" s="9"/>
      <c r="W58" s="9"/>
      <c r="X58" s="9"/>
      <c r="Y58" s="9"/>
      <c r="Z58" s="9"/>
      <c r="AA58" s="9"/>
      <c r="AB58" s="9"/>
      <c r="AC58" s="10"/>
    </row>
    <row r="59" spans="1:30" x14ac:dyDescent="0.35">
      <c r="N59" s="4"/>
      <c r="T59" s="1"/>
      <c r="U59" s="5"/>
      <c r="V59" s="1"/>
      <c r="AC59" s="4"/>
      <c r="AD59" s="4"/>
    </row>
    <row r="60" spans="1:30" ht="11.15" customHeight="1" x14ac:dyDescent="0.35">
      <c r="N60" s="4"/>
      <c r="AC60" s="4"/>
    </row>
    <row r="61" spans="1:30" hidden="1" x14ac:dyDescent="0.35">
      <c r="K61" s="8"/>
      <c r="N61" s="4"/>
      <c r="AC61" s="4"/>
    </row>
    <row r="62" spans="1:30" hidden="1" x14ac:dyDescent="0.35">
      <c r="K62" s="8"/>
      <c r="N62" s="4"/>
      <c r="AC62" s="4"/>
    </row>
    <row r="63" spans="1:30" hidden="1" x14ac:dyDescent="0.35">
      <c r="K63" s="8"/>
      <c r="N63" s="4"/>
      <c r="AC63" s="4"/>
    </row>
    <row r="64" spans="1:30" hidden="1" x14ac:dyDescent="0.35">
      <c r="K64" s="8"/>
      <c r="N64" s="4"/>
      <c r="AC64" s="4"/>
    </row>
    <row r="65" spans="3:29" ht="144" customHeight="1" x14ac:dyDescent="0.4"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8"/>
      <c r="P65" s="29"/>
      <c r="Q65" s="126"/>
      <c r="R65" s="127"/>
      <c r="S65" s="127"/>
      <c r="T65" s="128"/>
      <c r="U65" s="62">
        <v>45680</v>
      </c>
      <c r="V65" s="63"/>
      <c r="W65" s="64"/>
      <c r="AC65" s="4"/>
    </row>
    <row r="66" spans="3:29" ht="108" customHeight="1" x14ac:dyDescent="0.35">
      <c r="C66" s="123" t="s">
        <v>129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5"/>
      <c r="P66" s="30" t="s">
        <v>118</v>
      </c>
      <c r="Q66" s="123" t="s">
        <v>128</v>
      </c>
      <c r="R66" s="124"/>
      <c r="S66" s="124"/>
      <c r="T66" s="125"/>
      <c r="U66" s="65"/>
      <c r="V66" s="66"/>
      <c r="W66" s="67"/>
      <c r="AC66" s="4"/>
    </row>
    <row r="67" spans="3:29" ht="22.5" x14ac:dyDescent="0.35">
      <c r="C67" s="48" t="s">
        <v>70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31" t="s">
        <v>126</v>
      </c>
      <c r="Q67" s="44" t="s">
        <v>127</v>
      </c>
      <c r="R67" s="44"/>
      <c r="S67" s="44"/>
      <c r="T67" s="45"/>
      <c r="U67" s="49" t="s">
        <v>94</v>
      </c>
      <c r="V67" s="50"/>
      <c r="W67" s="51"/>
    </row>
  </sheetData>
  <mergeCells count="86">
    <mergeCell ref="C66:O66"/>
    <mergeCell ref="C65:O65"/>
    <mergeCell ref="Q66:T66"/>
    <mergeCell ref="Q65:T65"/>
    <mergeCell ref="S54:S55"/>
    <mergeCell ref="J56:N57"/>
    <mergeCell ref="C52:C53"/>
    <mergeCell ref="D52:D53"/>
    <mergeCell ref="O52:P52"/>
    <mergeCell ref="C56:C57"/>
    <mergeCell ref="D56:D57"/>
    <mergeCell ref="E56:I57"/>
    <mergeCell ref="A4:B4"/>
    <mergeCell ref="C4:K4"/>
    <mergeCell ref="L4:O4"/>
    <mergeCell ref="P4:S4"/>
    <mergeCell ref="T4:U4"/>
    <mergeCell ref="V1:Z1"/>
    <mergeCell ref="AA1:AC1"/>
    <mergeCell ref="V2:Z2"/>
    <mergeCell ref="AA2:AC2"/>
    <mergeCell ref="A3:B3"/>
    <mergeCell ref="C3:AC3"/>
    <mergeCell ref="A1:B2"/>
    <mergeCell ref="C1:U2"/>
    <mergeCell ref="V4:AC4"/>
    <mergeCell ref="AC52:AC53"/>
    <mergeCell ref="O53:P53"/>
    <mergeCell ref="Q5:U5"/>
    <mergeCell ref="V5:AC5"/>
    <mergeCell ref="H5:O5"/>
    <mergeCell ref="P5:P6"/>
    <mergeCell ref="R50:R51"/>
    <mergeCell ref="S50:S51"/>
    <mergeCell ref="R52:R53"/>
    <mergeCell ref="S52:S53"/>
    <mergeCell ref="W52:X53"/>
    <mergeCell ref="Y52:Z53"/>
    <mergeCell ref="AA52:AB53"/>
    <mergeCell ref="E52:I53"/>
    <mergeCell ref="J52:N53"/>
    <mergeCell ref="A5:D5"/>
    <mergeCell ref="F5:F6"/>
    <mergeCell ref="G5:G6"/>
    <mergeCell ref="C50:C51"/>
    <mergeCell ref="A7:A18"/>
    <mergeCell ref="A47:R47"/>
    <mergeCell ref="A48:T48"/>
    <mergeCell ref="D50:P50"/>
    <mergeCell ref="T50:T51"/>
    <mergeCell ref="A19:A29"/>
    <mergeCell ref="A30:A40"/>
    <mergeCell ref="A43:A46"/>
    <mergeCell ref="F43:F46"/>
    <mergeCell ref="E51:I51"/>
    <mergeCell ref="J51:N51"/>
    <mergeCell ref="Y50:AC50"/>
    <mergeCell ref="Y51:Z51"/>
    <mergeCell ref="AA51:AB51"/>
    <mergeCell ref="O51:P51"/>
    <mergeCell ref="AA56:AB57"/>
    <mergeCell ref="AC56:AC57"/>
    <mergeCell ref="V52:V57"/>
    <mergeCell ref="AA54:AB55"/>
    <mergeCell ref="W54:X55"/>
    <mergeCell ref="AC54:AC55"/>
    <mergeCell ref="Y54:Z55"/>
    <mergeCell ref="S56:S57"/>
    <mergeCell ref="W56:X57"/>
    <mergeCell ref="Y56:Z57"/>
    <mergeCell ref="Q67:T67"/>
    <mergeCell ref="E44:E45"/>
    <mergeCell ref="A41:A42"/>
    <mergeCell ref="C67:O67"/>
    <mergeCell ref="U67:W67"/>
    <mergeCell ref="E54:I55"/>
    <mergeCell ref="J54:N55"/>
    <mergeCell ref="O54:P54"/>
    <mergeCell ref="O57:P57"/>
    <mergeCell ref="O56:P56"/>
    <mergeCell ref="R56:R57"/>
    <mergeCell ref="R54:R55"/>
    <mergeCell ref="O55:P55"/>
    <mergeCell ref="U65:W66"/>
    <mergeCell ref="C54:C55"/>
    <mergeCell ref="D54:D55"/>
  </mergeCells>
  <conditionalFormatting sqref="O7:O46 AC7:AC46">
    <cfRule type="containsText" dxfId="4" priority="1" operator="containsText" text="TRIVIAL">
      <formula>NOT(ISERROR(SEARCH("TRIVIAL",O7)))</formula>
    </cfRule>
    <cfRule type="containsText" dxfId="3" priority="2" operator="containsText" text="INTOLERABLE">
      <formula>NOT(ISERROR(SEARCH("INTOLERABLE",O7)))</formula>
    </cfRule>
    <cfRule type="containsText" dxfId="2" priority="3" operator="containsText" text="IMPORTANTE">
      <formula>NOT(ISERROR(SEARCH("IMPORTANTE",O7)))</formula>
    </cfRule>
    <cfRule type="containsText" dxfId="1" priority="4" operator="containsText" text="MODERADO">
      <formula>NOT(ISERROR(SEARCH("MODERADO",O7)))</formula>
    </cfRule>
    <cfRule type="containsText" dxfId="0" priority="5" operator="containsText" text="TOLERABLE">
      <formula>NOT(ISERROR(SEARCH("TOLERABLE",O7)))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14" fitToWidth="2" fitToHeight="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AYUDANTE OP. BIOGAS</vt:lpstr>
      <vt:lpstr>'AYUDANTE OP. BIOGAS'!Área_de_impresión</vt:lpstr>
      <vt:lpstr>'AYUDANTE OP. BIOGAS'!Títulos_a_imprimir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2021-09-14T16:04:42Z</cp:lastPrinted>
  <dcterms:created xsi:type="dcterms:W3CDTF">2020-04-10T16:19:29Z</dcterms:created>
  <dcterms:modified xsi:type="dcterms:W3CDTF">2025-02-06T01:56:21Z</dcterms:modified>
</cp:coreProperties>
</file>